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S:\EN\NLWA\NLWA\Srvf\Allf\FOI EIR &amp; Other Information Requests\2023 Requests\201 Joshua Mellor\"/>
    </mc:Choice>
  </mc:AlternateContent>
  <xr:revisionPtr revIDLastSave="0" documentId="8_{C761FBF3-2DD0-4C8F-BCCE-7771650A40FD}" xr6:coauthVersionLast="47" xr6:coauthVersionMax="47" xr10:uidLastSave="{00000000-0000-0000-0000-000000000000}"/>
  <bookViews>
    <workbookView xWindow="-110" yWindow="-110" windowWidth="38620" windowHeight="21220" tabRatio="893" xr2:uid="{00000000-000D-0000-FFFF-FFFF00000000}"/>
  </bookViews>
  <sheets>
    <sheet name="Cover Page" sheetId="2" r:id="rId1"/>
    <sheet name="Contents" sheetId="3" r:id="rId2"/>
    <sheet name="Facility Info" sheetId="4" r:id="rId3"/>
    <sheet name="Operational Data" sheetId="5" r:id="rId4"/>
    <sheet name="Operational Summary" sheetId="6" r:id="rId5"/>
    <sheet name="Perf. Form 1" sheetId="7" r:id="rId6"/>
    <sheet name="Energy Form 1" sheetId="8" r:id="rId7"/>
    <sheet name="Permit Compliance" sheetId="9" r:id="rId8"/>
    <sheet name="Improvements" sheetId="10" r:id="rId9"/>
    <sheet name="Public Liasion" sheetId="11" r:id="rId10"/>
    <sheet name="CO2 N2O" sheetId="12" r:id="rId11"/>
    <sheet name="Residue Quality " sheetId="13" r:id="rId12"/>
    <sheet name="Water" sheetId="14" r:id="rId13"/>
    <sheet name="Air (periodic)" sheetId="15" r:id="rId14"/>
    <sheet name="Air (CEMS)" sheetId="16" r:id="rId15"/>
    <sheet name="HCl" sheetId="17" r:id="rId16"/>
    <sheet name="SO2" sheetId="18" r:id="rId17"/>
    <sheet name="NOx" sheetId="19" r:id="rId18"/>
    <sheet name="TOC" sheetId="20" r:id="rId19"/>
    <sheet name="Particulates" sheetId="21" r:id="rId20"/>
    <sheet name="CO 95% 10 min" sheetId="23" r:id="rId21"/>
    <sheet name="NH3" sheetId="24" r:id="rId2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4" i="7" l="1"/>
  <c r="F16" i="19" l="1"/>
  <c r="C16" i="19"/>
  <c r="C19" i="12" l="1"/>
  <c r="D65" i="5"/>
  <c r="E65" i="5" s="1"/>
  <c r="F65" i="5" s="1"/>
  <c r="C14" i="12" l="1"/>
  <c r="C8" i="12"/>
  <c r="C7" i="12"/>
  <c r="G49" i="5" l="1"/>
  <c r="I19" i="7"/>
  <c r="I18" i="7"/>
  <c r="E24" i="7"/>
  <c r="I15" i="7"/>
  <c r="I11" i="7"/>
  <c r="E15" i="7"/>
  <c r="G23" i="7" l="1"/>
  <c r="G24" i="7" s="1"/>
  <c r="I24" i="7" s="1"/>
  <c r="I23" i="7" l="1"/>
  <c r="H67" i="5" l="1"/>
  <c r="H62" i="5"/>
  <c r="F17" i="9"/>
  <c r="C17" i="9"/>
  <c r="G63" i="5" l="1"/>
  <c r="G65" i="5"/>
  <c r="G66" i="5"/>
  <c r="G67" i="5"/>
  <c r="G68" i="5"/>
  <c r="G64" i="5"/>
  <c r="H35" i="7"/>
  <c r="H36" i="7"/>
  <c r="E37" i="7"/>
  <c r="H37" i="7" s="1"/>
  <c r="E36" i="7"/>
  <c r="E35" i="7"/>
  <c r="H34" i="7"/>
  <c r="E33" i="7"/>
  <c r="H33" i="7" s="1"/>
  <c r="H61" i="5" l="1"/>
  <c r="I3" i="5"/>
  <c r="H35" i="5"/>
  <c r="H36" i="5"/>
  <c r="H34" i="5"/>
  <c r="H26" i="5"/>
  <c r="H24" i="5"/>
  <c r="G10" i="8" s="1"/>
  <c r="H29" i="5"/>
  <c r="G25" i="5"/>
  <c r="H25" i="5" s="1"/>
  <c r="G12" i="8" s="1"/>
  <c r="G26" i="5"/>
  <c r="G27" i="5"/>
  <c r="H27" i="5" s="1"/>
  <c r="G11" i="8" s="1"/>
  <c r="G29" i="5"/>
  <c r="G30" i="5"/>
  <c r="D14" i="8" s="1"/>
  <c r="G24" i="5"/>
  <c r="D12" i="8"/>
  <c r="D11" i="8"/>
  <c r="D10" i="8"/>
  <c r="G58" i="5"/>
  <c r="H58" i="5" s="1"/>
  <c r="H59" i="5"/>
  <c r="G54" i="5"/>
  <c r="H54" i="5" s="1"/>
  <c r="G55" i="5"/>
  <c r="H55" i="5" s="1"/>
  <c r="G56" i="5"/>
  <c r="H56" i="5" s="1"/>
  <c r="G57" i="5"/>
  <c r="H57" i="5" s="1"/>
  <c r="G59" i="5"/>
  <c r="G60" i="5"/>
  <c r="H60" i="5" s="1"/>
  <c r="G61" i="5"/>
  <c r="G62" i="5"/>
  <c r="G53" i="5"/>
  <c r="H53" i="5" s="1"/>
  <c r="D28" i="5"/>
  <c r="E28" i="5"/>
  <c r="F28" i="5"/>
  <c r="C28" i="5"/>
  <c r="H30" i="5" l="1"/>
  <c r="G14" i="8" s="1"/>
  <c r="H8" i="23"/>
  <c r="H9" i="23"/>
  <c r="H10" i="23"/>
  <c r="H11" i="23"/>
  <c r="H12" i="23"/>
  <c r="H13" i="23"/>
  <c r="H14" i="23"/>
  <c r="H15" i="23"/>
  <c r="H16" i="23"/>
  <c r="H17" i="23"/>
  <c r="H18" i="23"/>
  <c r="H7" i="23"/>
  <c r="E8" i="23"/>
  <c r="E9" i="23"/>
  <c r="E10" i="23"/>
  <c r="E11" i="23"/>
  <c r="E12" i="23"/>
  <c r="E13" i="23"/>
  <c r="E14" i="23"/>
  <c r="E15" i="23"/>
  <c r="E16" i="23"/>
  <c r="E17" i="23"/>
  <c r="E18" i="23"/>
  <c r="E7" i="23"/>
  <c r="C8" i="23"/>
  <c r="C9" i="23"/>
  <c r="C10" i="23"/>
  <c r="C11" i="23"/>
  <c r="C12" i="23"/>
  <c r="C13" i="23"/>
  <c r="C14" i="23"/>
  <c r="C15" i="23"/>
  <c r="C16" i="23"/>
  <c r="C17" i="23"/>
  <c r="C18" i="23"/>
  <c r="C7" i="23"/>
  <c r="M34" i="23"/>
  <c r="G8" i="20"/>
  <c r="G9" i="20"/>
  <c r="G10" i="20"/>
  <c r="G11" i="20"/>
  <c r="G12" i="20"/>
  <c r="G13" i="20"/>
  <c r="G14" i="20"/>
  <c r="G15" i="20"/>
  <c r="G16" i="20"/>
  <c r="G17" i="20"/>
  <c r="G18" i="20"/>
  <c r="D8" i="20"/>
  <c r="D9" i="20"/>
  <c r="D10" i="20"/>
  <c r="D11" i="20"/>
  <c r="D12" i="20"/>
  <c r="D13" i="20"/>
  <c r="D14" i="20"/>
  <c r="D15" i="20"/>
  <c r="D16" i="20"/>
  <c r="D17" i="20"/>
  <c r="D18" i="20"/>
  <c r="G7" i="20"/>
  <c r="D7" i="20"/>
  <c r="O19" i="20"/>
  <c r="M19" i="20"/>
  <c r="N19" i="20"/>
  <c r="O34" i="20"/>
  <c r="M34" i="20"/>
  <c r="N34" i="20"/>
  <c r="L34" i="20"/>
  <c r="L19" i="20"/>
  <c r="D8" i="19"/>
  <c r="D9" i="19"/>
  <c r="D10" i="19"/>
  <c r="D11" i="19"/>
  <c r="D12" i="19"/>
  <c r="D13" i="19"/>
  <c r="D14" i="19"/>
  <c r="D15" i="19"/>
  <c r="D16" i="19"/>
  <c r="D17" i="19"/>
  <c r="D18" i="19"/>
  <c r="G8" i="19"/>
  <c r="G9" i="19"/>
  <c r="G10" i="19"/>
  <c r="G11" i="19"/>
  <c r="G12" i="19"/>
  <c r="G13" i="19"/>
  <c r="G14" i="19"/>
  <c r="G15" i="19"/>
  <c r="G16" i="19"/>
  <c r="G17" i="19"/>
  <c r="G18" i="19"/>
  <c r="G7" i="19"/>
  <c r="D7" i="19"/>
  <c r="O34" i="19"/>
  <c r="M34" i="19"/>
  <c r="N34" i="19"/>
  <c r="L34" i="19"/>
  <c r="G8" i="17"/>
  <c r="G9" i="17"/>
  <c r="G10" i="17"/>
  <c r="G11" i="17"/>
  <c r="G12" i="17"/>
  <c r="G13" i="17"/>
  <c r="G14" i="17"/>
  <c r="G15" i="17"/>
  <c r="G16" i="17"/>
  <c r="G17" i="17"/>
  <c r="G18" i="17"/>
  <c r="D8" i="17"/>
  <c r="D9" i="17"/>
  <c r="D10" i="17"/>
  <c r="D11" i="17"/>
  <c r="D12" i="17"/>
  <c r="D13" i="17"/>
  <c r="D14" i="17"/>
  <c r="D15" i="17"/>
  <c r="D16" i="17"/>
  <c r="D17" i="17"/>
  <c r="D18" i="17"/>
  <c r="G7" i="17"/>
  <c r="D7" i="17"/>
  <c r="O34" i="17"/>
  <c r="M34" i="17"/>
  <c r="N34" i="17"/>
  <c r="L34" i="17"/>
  <c r="O19" i="17"/>
  <c r="M19" i="17"/>
  <c r="N19" i="17"/>
  <c r="L19" i="17"/>
  <c r="G8" i="18"/>
  <c r="G9" i="18"/>
  <c r="G10" i="18"/>
  <c r="G11" i="18"/>
  <c r="G12" i="18"/>
  <c r="G13" i="18"/>
  <c r="G14" i="18"/>
  <c r="G15" i="18"/>
  <c r="G16" i="18"/>
  <c r="G17" i="18"/>
  <c r="G18" i="18"/>
  <c r="G7" i="18"/>
  <c r="D8" i="18"/>
  <c r="D9" i="18"/>
  <c r="D10" i="18"/>
  <c r="D11" i="18"/>
  <c r="D12" i="18"/>
  <c r="D13" i="18"/>
  <c r="D14" i="18"/>
  <c r="D15" i="18"/>
  <c r="D16" i="18"/>
  <c r="D17" i="18"/>
  <c r="D18" i="18"/>
  <c r="D7" i="18"/>
  <c r="O34" i="18"/>
  <c r="M34" i="18"/>
  <c r="N34" i="18"/>
  <c r="L34" i="18"/>
  <c r="G8" i="24"/>
  <c r="G9" i="24"/>
  <c r="G10" i="24"/>
  <c r="G11" i="24"/>
  <c r="G12" i="24"/>
  <c r="G13" i="24"/>
  <c r="G14" i="24"/>
  <c r="G15" i="24"/>
  <c r="G16" i="24"/>
  <c r="G17" i="24"/>
  <c r="G18" i="24"/>
  <c r="D8" i="24"/>
  <c r="D9" i="24"/>
  <c r="D10" i="24"/>
  <c r="D11" i="24"/>
  <c r="D12" i="24"/>
  <c r="D13" i="24"/>
  <c r="D14" i="24"/>
  <c r="D15" i="24"/>
  <c r="D16" i="24"/>
  <c r="D17" i="24"/>
  <c r="D18" i="24"/>
  <c r="G7" i="24"/>
  <c r="D7" i="24"/>
  <c r="O34" i="24"/>
  <c r="M34" i="24"/>
  <c r="N34" i="24"/>
  <c r="L34" i="24"/>
  <c r="O19" i="24"/>
  <c r="M19" i="24"/>
  <c r="N19" i="24"/>
  <c r="L19" i="24"/>
  <c r="N34" i="21"/>
  <c r="L34" i="21"/>
  <c r="N19" i="21"/>
  <c r="L19" i="21"/>
  <c r="O19" i="18"/>
  <c r="N19" i="18"/>
  <c r="M19" i="18"/>
  <c r="L19" i="18"/>
  <c r="N34" i="23"/>
  <c r="Q34" i="23"/>
  <c r="O34" i="23"/>
  <c r="P34" i="23"/>
  <c r="Q19" i="23"/>
  <c r="P19" i="23"/>
  <c r="O19" i="23"/>
  <c r="N19" i="23"/>
  <c r="M19" i="23"/>
  <c r="N19" i="19"/>
  <c r="L19" i="19"/>
  <c r="M19" i="19"/>
  <c r="O19" i="19"/>
  <c r="G26" i="16" l="1"/>
  <c r="F26" i="16"/>
  <c r="E26" i="16"/>
  <c r="D26" i="16"/>
  <c r="G25" i="16"/>
  <c r="G24" i="16"/>
  <c r="F25" i="16"/>
  <c r="F24" i="16"/>
  <c r="E24" i="16"/>
  <c r="E25" i="16"/>
  <c r="D25" i="16"/>
  <c r="D24" i="16"/>
  <c r="G23" i="16"/>
  <c r="G22" i="16"/>
  <c r="F23" i="16"/>
  <c r="F22" i="16"/>
  <c r="E23" i="16"/>
  <c r="E22" i="16"/>
  <c r="D23" i="16"/>
  <c r="D22" i="16"/>
  <c r="G21" i="16"/>
  <c r="G20" i="16"/>
  <c r="F21" i="16"/>
  <c r="F20" i="16"/>
  <c r="E21" i="16"/>
  <c r="E20" i="16"/>
  <c r="D21" i="16"/>
  <c r="D20" i="16"/>
  <c r="G19" i="16"/>
  <c r="G18" i="16"/>
  <c r="F19" i="16"/>
  <c r="F18" i="16"/>
  <c r="E19" i="16"/>
  <c r="E18" i="16"/>
  <c r="D18" i="16"/>
  <c r="D19" i="16"/>
  <c r="G17" i="16"/>
  <c r="F17" i="16"/>
  <c r="E17" i="16"/>
  <c r="D17" i="16"/>
  <c r="G16" i="16"/>
  <c r="F16" i="16"/>
  <c r="E16" i="16"/>
  <c r="D16" i="16"/>
  <c r="G15" i="16"/>
  <c r="F15" i="16"/>
  <c r="E15" i="16"/>
  <c r="D15" i="16"/>
  <c r="G14" i="16"/>
  <c r="F14" i="16"/>
  <c r="D14" i="16"/>
  <c r="E14" i="16"/>
  <c r="F8" i="21"/>
  <c r="G8" i="21"/>
  <c r="F9" i="21"/>
  <c r="G9" i="21"/>
  <c r="F10" i="21"/>
  <c r="G10" i="21"/>
  <c r="F11" i="21"/>
  <c r="G11" i="21"/>
  <c r="F12" i="21"/>
  <c r="G12" i="21"/>
  <c r="F13" i="21"/>
  <c r="G13" i="21"/>
  <c r="F14" i="21"/>
  <c r="G14" i="21"/>
  <c r="F15" i="21"/>
  <c r="G15" i="21"/>
  <c r="F16" i="21"/>
  <c r="G16" i="21"/>
  <c r="F17" i="21"/>
  <c r="G17" i="21"/>
  <c r="F18" i="21"/>
  <c r="G18" i="21"/>
  <c r="G7" i="21"/>
  <c r="C8" i="21"/>
  <c r="D8" i="21"/>
  <c r="C9" i="21"/>
  <c r="D9" i="21"/>
  <c r="C10" i="21"/>
  <c r="D10" i="21"/>
  <c r="C11" i="21"/>
  <c r="D11" i="21"/>
  <c r="C12" i="21"/>
  <c r="D12" i="21"/>
  <c r="C13" i="21"/>
  <c r="D13" i="21"/>
  <c r="C14" i="21"/>
  <c r="D14" i="21"/>
  <c r="C15" i="21"/>
  <c r="D15" i="21"/>
  <c r="C16" i="21"/>
  <c r="D16" i="21"/>
  <c r="C17" i="21"/>
  <c r="D17" i="21"/>
  <c r="C18" i="21"/>
  <c r="D18" i="21"/>
  <c r="D7" i="21"/>
  <c r="F7" i="21"/>
  <c r="C7" i="21"/>
  <c r="C8" i="20"/>
  <c r="C9" i="20"/>
  <c r="C10" i="20"/>
  <c r="C11" i="20"/>
  <c r="C12" i="20"/>
  <c r="C13" i="20"/>
  <c r="C14" i="20"/>
  <c r="C15" i="20"/>
  <c r="C16" i="20"/>
  <c r="C17" i="20"/>
  <c r="C18" i="20"/>
  <c r="F8" i="20"/>
  <c r="F9" i="20"/>
  <c r="F10" i="20"/>
  <c r="F11" i="20"/>
  <c r="F12" i="20"/>
  <c r="F13" i="20"/>
  <c r="F14" i="20"/>
  <c r="F15" i="20"/>
  <c r="F16" i="20"/>
  <c r="F17" i="20"/>
  <c r="F18" i="20"/>
  <c r="F7" i="20"/>
  <c r="C7" i="20"/>
  <c r="C8" i="19"/>
  <c r="C9" i="19"/>
  <c r="C10" i="19"/>
  <c r="C11" i="19"/>
  <c r="C12" i="19"/>
  <c r="C13" i="19"/>
  <c r="C14" i="19"/>
  <c r="C15" i="19"/>
  <c r="C17" i="19"/>
  <c r="C18" i="19"/>
  <c r="F8" i="19"/>
  <c r="F9" i="19"/>
  <c r="F10" i="19"/>
  <c r="F11" i="19"/>
  <c r="F12" i="19"/>
  <c r="F13" i="19"/>
  <c r="F14" i="19"/>
  <c r="F15" i="19"/>
  <c r="F17" i="19"/>
  <c r="F18" i="19"/>
  <c r="F7" i="19"/>
  <c r="C7" i="19"/>
  <c r="C8" i="17"/>
  <c r="C9" i="17"/>
  <c r="C10" i="17"/>
  <c r="C11" i="17"/>
  <c r="C12" i="17"/>
  <c r="C13" i="17"/>
  <c r="C14" i="17"/>
  <c r="C15" i="17"/>
  <c r="C16" i="17"/>
  <c r="C17" i="17"/>
  <c r="C18" i="17"/>
  <c r="F8" i="17"/>
  <c r="F9" i="17"/>
  <c r="F10" i="17"/>
  <c r="F11" i="17"/>
  <c r="F12" i="17"/>
  <c r="F13" i="17"/>
  <c r="F14" i="17"/>
  <c r="F15" i="17"/>
  <c r="F16" i="17"/>
  <c r="F17" i="17"/>
  <c r="F18" i="17"/>
  <c r="F7" i="17"/>
  <c r="C7" i="17"/>
  <c r="F8" i="18"/>
  <c r="F9" i="18"/>
  <c r="F10" i="18"/>
  <c r="F11" i="18"/>
  <c r="F12" i="18"/>
  <c r="F13" i="18"/>
  <c r="F14" i="18"/>
  <c r="F15" i="18"/>
  <c r="F16" i="18"/>
  <c r="F17" i="18"/>
  <c r="F18" i="18"/>
  <c r="F7" i="18"/>
  <c r="C8" i="18"/>
  <c r="C9" i="18"/>
  <c r="C10" i="18"/>
  <c r="C11" i="18"/>
  <c r="C12" i="18"/>
  <c r="C13" i="18"/>
  <c r="C14" i="18"/>
  <c r="C15" i="18"/>
  <c r="C16" i="18"/>
  <c r="C17" i="18"/>
  <c r="C18" i="18"/>
  <c r="C7" i="18"/>
  <c r="F8" i="24"/>
  <c r="F9" i="24"/>
  <c r="F10" i="24"/>
  <c r="F11" i="24"/>
  <c r="F12" i="24"/>
  <c r="F13" i="24"/>
  <c r="F14" i="24"/>
  <c r="F15" i="24"/>
  <c r="F16" i="24"/>
  <c r="F17" i="24"/>
  <c r="F18" i="24"/>
  <c r="F7" i="24"/>
  <c r="C8" i="24"/>
  <c r="C9" i="24"/>
  <c r="C10" i="24"/>
  <c r="C11" i="24"/>
  <c r="C12" i="24"/>
  <c r="C13" i="24"/>
  <c r="C14" i="24"/>
  <c r="C15" i="24"/>
  <c r="C16" i="24"/>
  <c r="C17" i="24"/>
  <c r="C18" i="24"/>
  <c r="C7" i="24"/>
  <c r="G8" i="23"/>
  <c r="G9" i="23"/>
  <c r="G10" i="23"/>
  <c r="G11" i="23"/>
  <c r="G12" i="23"/>
  <c r="G13" i="23"/>
  <c r="G14" i="23"/>
  <c r="G15" i="23"/>
  <c r="G16" i="23"/>
  <c r="G17" i="23"/>
  <c r="G18" i="23"/>
  <c r="G7" i="23"/>
  <c r="D8" i="23"/>
  <c r="D9" i="23"/>
  <c r="D10" i="23"/>
  <c r="D11" i="23"/>
  <c r="D12" i="23"/>
  <c r="D13" i="23"/>
  <c r="D14" i="23"/>
  <c r="D15" i="23"/>
  <c r="D16" i="23"/>
  <c r="D17" i="23"/>
  <c r="D18" i="23"/>
  <c r="D7" i="23"/>
</calcChain>
</file>

<file path=xl/sharedStrings.xml><?xml version="1.0" encoding="utf-8"?>
<sst xmlns="http://schemas.openxmlformats.org/spreadsheetml/2006/main" count="1755" uniqueCount="507">
  <si>
    <t>Version 22.3  30/11/22</t>
  </si>
  <si>
    <t>Add photo</t>
  </si>
  <si>
    <t>Notes:</t>
  </si>
  <si>
    <t>This template may require adjustments by individual operators to meet specific reporting requirements as defined in the site Permit(s)</t>
  </si>
  <si>
    <t>Year:</t>
  </si>
  <si>
    <t>Address:</t>
  </si>
  <si>
    <t xml:space="preserve">Tel: </t>
  </si>
  <si>
    <t xml:space="preserve">Email: </t>
  </si>
  <si>
    <t>Prepared by:</t>
  </si>
  <si>
    <t>Position:</t>
  </si>
  <si>
    <t>Approved by:</t>
  </si>
  <si>
    <t>Version:</t>
  </si>
  <si>
    <t>Issue Date:</t>
  </si>
  <si>
    <t>Contents</t>
  </si>
  <si>
    <t>Section</t>
  </si>
  <si>
    <t>Subject</t>
  </si>
  <si>
    <t xml:space="preserve">Page </t>
  </si>
  <si>
    <t>Section references and Page nos. to be inserted</t>
  </si>
  <si>
    <t>Facility Information</t>
  </si>
  <si>
    <t>Sections and Subjects may require adjustment by individual operators to meet specific reporting requirements as defined in the sites Permit(s)</t>
  </si>
  <si>
    <t>Operational Data</t>
  </si>
  <si>
    <t>Operational Summary</t>
  </si>
  <si>
    <t>Performance Form 1</t>
  </si>
  <si>
    <t>Energy Form 1</t>
  </si>
  <si>
    <t>Permit Compliance</t>
  </si>
  <si>
    <t>Improvements</t>
  </si>
  <si>
    <t>Public Liasion</t>
  </si>
  <si>
    <t>Carbon dioxide and nitrous oxide emissions</t>
  </si>
  <si>
    <t xml:space="preserve">Residue Quality </t>
  </si>
  <si>
    <t>Emissions to Water</t>
  </si>
  <si>
    <t>Emissions to Air (periodically monitored)</t>
  </si>
  <si>
    <t>Emissions to Air (continuously monitored)</t>
  </si>
  <si>
    <t>Hydrogen Chloride emissions</t>
  </si>
  <si>
    <t>Sulphur Dioxdie emsissions</t>
  </si>
  <si>
    <t>Oxides of Notrigen emissions</t>
  </si>
  <si>
    <t>Total Organic Carbon emissions</t>
  </si>
  <si>
    <t>Particulate Matter emissions</t>
  </si>
  <si>
    <t>Carbon Monoxide emissions</t>
  </si>
  <si>
    <t>Ammonia emissions</t>
  </si>
  <si>
    <t>Version Control</t>
  </si>
  <si>
    <t>Information</t>
  </si>
  <si>
    <t>Date</t>
  </si>
  <si>
    <t>Distribution</t>
  </si>
  <si>
    <t>Copy</t>
  </si>
  <si>
    <t>Name, Role</t>
  </si>
  <si>
    <t>No.</t>
  </si>
  <si>
    <t xml:space="preserve">This report is required under the Industrial Emissions Directive’s Article 55(2) requirements on reporting and public information on waste incineration plants and co-incineration plants, which require the operator to produce an annual report on the functioning and monitoring of the plant and make it available to the public. </t>
  </si>
  <si>
    <t>Plant Description and Design</t>
  </si>
  <si>
    <t xml:space="preserve">The EcoPark Energy Centre consists of 5 boilers, 5 turbines and 4 flue gas treatment streams. The boilers are a rolling grate technology and the plant is equipped with Atmospheric Pollution Control (APC) measures that ensure that the plant conforms to the requirements set out in the Waste Incineration Directive 2000/76/EC (WID) in all respects. In practice, the pollutant abatement technologies applied will limit the emission concentrations to levels below the limit values.                                                                                                      
The heat from the process is utilised to generate potentially 40 MW of electricity, of which in excess of up to 80% is exported to the local electricity distribution network, thus saving valuable fossil fuel resources.       </t>
  </si>
  <si>
    <t xml:space="preserve">Include summary of plant design, design capacity, no. of combustion lines, electrical and heat capacity and any other general information that descibes the facility, its location and purpose </t>
  </si>
  <si>
    <t>Summary of Operational Processes and Procedures</t>
  </si>
  <si>
    <t>The burning process significantly reduces the volume of waste. Ferrous and non-ferrous metals are recycled as is Incinerator Bottom Ash (IBA). The IBA is recycled utilising established methodology for use as a secondary aggregate e.g. for asphalt. The effect of reducing the volume by recovery of this material means that landfill void space is conserved. Equally as important, the use of secondary aggregates reduces the demand upon the quarrying of primary aggregates.
The EcoPark Energy Centre plant operates on a continuous 24-hour basis throughout the year, apart from partial planned and unplanned shutdowns. Incidents that cause unplanned shutdowns are dealt with in accordance with the appropriate planned actions. To offer maximum flexibility to the Local Authorities waste collection services, and to minimise local impact, particularly during peak traffic times, the facility is permitted to accept waste on a 24-hour basis.</t>
  </si>
  <si>
    <t>Include summary of key processes and procedures such as (but not limited to); waste reception, control rooms, grate, bed and bolier, energy &amp; heat  generation, cooling systems, residue management, emission controls, health and safety systems, maintenance</t>
  </si>
  <si>
    <t>Summary of Plant Operations and Maintenance during the reporting year</t>
  </si>
  <si>
    <t>LEL carry out annual Boiler, Turbine and Flue Gas Treatment (FGT) outages to comply with Statutory inspections and testing.
Each Boiler and FGT's are taken off line, cleaned, inspected visually and by means of Non-Destructive Testing (NDT).
Boiler tubes are replaced with new where identified to be below standards and all wear parts replaced where required to ensure reliability and reduce downtime.
Turbines are taken off for survey every four years (one each year) to replace and repair the Turbine blades and bearings to achieve the best efficiency possible.
During the Turbine surveys all mechanical and electrical components i.e. pumps, motors, valves etc are inspected, tested and repaired/replaced as required.
New 11kV switchgear was installed, commissioned and handed over to Operations Team.
Installation and comissioning of new turbine due for full handover by end of Q2 2023.
TA4 run hours low due to ongoing outage works.</t>
  </si>
  <si>
    <t xml:space="preserve">Include summary of key operational and/or mainteanance activity undertaken in the year, such as any major component upgrades and/or replacements </t>
  </si>
  <si>
    <t>Summary of Residue Handling for the reporting year</t>
  </si>
  <si>
    <t>All IBA stored on site for the 48 hour cooling period and then sent to Fortis for processing.</t>
  </si>
  <si>
    <t xml:space="preserve">Include in here a summary of residue handling regimes and destinations </t>
  </si>
  <si>
    <t>Plant Size</t>
  </si>
  <si>
    <t xml:space="preserve"> Max 750000 </t>
  </si>
  <si>
    <t>tonnes pa</t>
  </si>
  <si>
    <t>MWth</t>
  </si>
  <si>
    <t>MWe</t>
  </si>
  <si>
    <t xml:space="preserve">* - RDF to include SRF </t>
  </si>
  <si>
    <t>No. of combustion lines</t>
  </si>
  <si>
    <t>No. of Turbines:</t>
  </si>
  <si>
    <t>** - CHP plants only</t>
  </si>
  <si>
    <t>2020 updates include;  heat in MWh, water in Litres, NCV in MJ/kg</t>
  </si>
  <si>
    <t>Waste types received</t>
  </si>
  <si>
    <t>Unit</t>
  </si>
  <si>
    <t>Q1</t>
  </si>
  <si>
    <t>Q2</t>
  </si>
  <si>
    <t>Q3</t>
  </si>
  <si>
    <t>Q4</t>
  </si>
  <si>
    <t>Year Total</t>
  </si>
  <si>
    <t>%</t>
  </si>
  <si>
    <t>Household / Local Authority</t>
  </si>
  <si>
    <t>tonnes</t>
  </si>
  <si>
    <t>Availabiity Definition: 'the availability of a line is to be calculated by the number of hours the line reported Continuously Monitored emission levels to the Regulator through the calendar year divided by the total number of hours in that year. 
The overall plant availability is calculated as the Mean of all lines in the plant. For clarity this includes periods of Other Than Normal Operating Conditions (OTNOC) and abnormal operation.'  
Rationale: The primary function of an Energy from Waste facility is the disposal of waste. It follows therefore that the availability of a plant is determined by the period of time a facility spends undertaking this activity.</t>
  </si>
  <si>
    <t xml:space="preserve">Commercial &amp; Industrial </t>
  </si>
  <si>
    <t xml:space="preserve"> -   </t>
  </si>
  <si>
    <t>-</t>
  </si>
  <si>
    <t xml:space="preserve">Hazardous </t>
  </si>
  <si>
    <t>Clinical</t>
  </si>
  <si>
    <t xml:space="preserve">Waste wood (biomass) </t>
  </si>
  <si>
    <t>Refuse Derived Fuel * - H'hold/LA</t>
  </si>
  <si>
    <t>Refuse Derived Fuel *  - C&amp;I</t>
  </si>
  <si>
    <t>Other [Please specify]</t>
  </si>
  <si>
    <t>Total waste received</t>
  </si>
  <si>
    <t xml:space="preserve">Rejected Waste </t>
  </si>
  <si>
    <t>Unprocessed waste transferred out</t>
  </si>
  <si>
    <t>Total waste combusted</t>
  </si>
  <si>
    <t>Energy Useage / Export</t>
  </si>
  <si>
    <t>KWh/te</t>
  </si>
  <si>
    <t>Power Generated</t>
  </si>
  <si>
    <t>MWh</t>
  </si>
  <si>
    <t>Power Exported</t>
  </si>
  <si>
    <t>Power Used on site</t>
  </si>
  <si>
    <t>Power Imported</t>
  </si>
  <si>
    <t>Parasitic Load</t>
  </si>
  <si>
    <t>Thermal Energy Produced **</t>
  </si>
  <si>
    <t>Thermal Energy Exported **</t>
  </si>
  <si>
    <t>R1 value (if applicable)</t>
  </si>
  <si>
    <t>Waste Disposal &amp; Recovery</t>
  </si>
  <si>
    <t>% inputs</t>
  </si>
  <si>
    <t>APC Residues - produced</t>
  </si>
  <si>
    <t>IBA - produced</t>
  </si>
  <si>
    <t>Metals recycling</t>
  </si>
  <si>
    <t>Other</t>
  </si>
  <si>
    <t>Raw Material Usage</t>
  </si>
  <si>
    <t>kg or Ltr /te</t>
  </si>
  <si>
    <t>Mains Water</t>
  </si>
  <si>
    <t>ltrs</t>
  </si>
  <si>
    <t>Other Water</t>
  </si>
  <si>
    <t>Ammonia</t>
  </si>
  <si>
    <t>kgs</t>
  </si>
  <si>
    <t xml:space="preserve"> - </t>
  </si>
  <si>
    <t>Urea</t>
  </si>
  <si>
    <t>Activated Carbon</t>
  </si>
  <si>
    <t>Lime / hydrated lime</t>
  </si>
  <si>
    <t>Fuel oil</t>
  </si>
  <si>
    <t>Gas</t>
  </si>
  <si>
    <t>cf</t>
  </si>
  <si>
    <t xml:space="preserve">Summary </t>
  </si>
  <si>
    <t>Line/Unit</t>
  </si>
  <si>
    <t xml:space="preserve">Hrs in year </t>
  </si>
  <si>
    <t>Availability of waste combustion by line, hrs</t>
  </si>
  <si>
    <t>Overall Availability, mean avg. of all lines, hrs</t>
  </si>
  <si>
    <t>Hours of turbine operations, hrs</t>
  </si>
  <si>
    <t>Hours of heat / steam export</t>
  </si>
  <si>
    <t>n/a</t>
  </si>
  <si>
    <t>Net Calorific Value of waste</t>
  </si>
  <si>
    <t>MJ/kg</t>
  </si>
  <si>
    <t>Abnormal Events</t>
  </si>
  <si>
    <t>qty.</t>
  </si>
  <si>
    <t>Abnormal operation</t>
  </si>
  <si>
    <t>hours</t>
  </si>
  <si>
    <t>Permit Breaches</t>
  </si>
  <si>
    <t>20xx</t>
  </si>
  <si>
    <t xml:space="preserve"> Annual Reporting Performance Form 1</t>
  </si>
  <si>
    <t xml:space="preserve">Operator: </t>
  </si>
  <si>
    <t>Facility:</t>
  </si>
  <si>
    <t>Form:</t>
  </si>
  <si>
    <t>Performance 1</t>
  </si>
  <si>
    <t xml:space="preserve">Reporting  Period from: </t>
  </si>
  <si>
    <t>to:</t>
  </si>
  <si>
    <t>Annual Reporting of Waste Disposal and Recovery</t>
  </si>
  <si>
    <t>Waste Description</t>
  </si>
  <si>
    <t>Disposal Route(s)</t>
  </si>
  <si>
    <t>Disposal Tonnes</t>
  </si>
  <si>
    <t>Recovery Tonnes</t>
  </si>
  <si>
    <t>% / tonne of waste incinerated</t>
  </si>
  <si>
    <t>1) Hazardous Wastes</t>
  </si>
  <si>
    <t>APC Residues</t>
  </si>
  <si>
    <t>IBA</t>
  </si>
  <si>
    <t>Total Hazardous Waste</t>
  </si>
  <si>
    <t>2) Non-Hazardous Wastes</t>
  </si>
  <si>
    <t>Ferrous Metal</t>
  </si>
  <si>
    <t>Process Water</t>
  </si>
  <si>
    <t>Total Non-Hazardous Waste</t>
  </si>
  <si>
    <t>TOTAL WASTE</t>
  </si>
  <si>
    <t>Operator’s comments :</t>
  </si>
  <si>
    <t>Annual Reporting of Water and Other Raw Material Usage</t>
  </si>
  <si>
    <t>Raw Material</t>
  </si>
  <si>
    <t>Usage</t>
  </si>
  <si>
    <t>Specific Useage</t>
  </si>
  <si>
    <t>m3</t>
  </si>
  <si>
    <t>m3/te</t>
  </si>
  <si>
    <t>Total Water</t>
  </si>
  <si>
    <t>Urea / Ammonia</t>
  </si>
  <si>
    <t>kg</t>
  </si>
  <si>
    <t>kg/te</t>
  </si>
  <si>
    <t>Lime / hydrated lime / Sodium Bicarb.</t>
  </si>
  <si>
    <t xml:space="preserve">Annual Reporting of other performance indicators </t>
  </si>
  <si>
    <t>Parameter</t>
  </si>
  <si>
    <t>Results by Line</t>
  </si>
  <si>
    <t>A1</t>
  </si>
  <si>
    <t>A2</t>
  </si>
  <si>
    <t>A3</t>
  </si>
  <si>
    <t>A4</t>
  </si>
  <si>
    <t>A5</t>
  </si>
  <si>
    <t>Turbine 1</t>
  </si>
  <si>
    <t>Turbine 2</t>
  </si>
  <si>
    <t>Operating hours for the year, hours</t>
  </si>
  <si>
    <t>Number of periods of abnormal operation, qty.</t>
  </si>
  <si>
    <t>Cumulative hours of abnormal operation for this year, hours</t>
  </si>
  <si>
    <t xml:space="preserve">Signed: </t>
  </si>
  <si>
    <t>Date:</t>
  </si>
  <si>
    <t xml:space="preserve"> Annual Reporting of Energy Usage/Export</t>
  </si>
  <si>
    <t>Energy 1</t>
  </si>
  <si>
    <t>Energy Source</t>
  </si>
  <si>
    <t>Energy Usage</t>
  </si>
  <si>
    <t>Specific Useage (KWh/tonne incinerated</t>
  </si>
  <si>
    <t>Electricity Produced</t>
  </si>
  <si>
    <t xml:space="preserve">Electricity Imported   </t>
  </si>
  <si>
    <t>Electricity Exported</t>
  </si>
  <si>
    <t>Gas Oil</t>
  </si>
  <si>
    <t>Steam/hot water exported</t>
  </si>
  <si>
    <t>GWh</t>
  </si>
  <si>
    <t>Summary of Plant Improvements</t>
  </si>
  <si>
    <t>Summary of any efficiency improvements that have been completed within the year.</t>
  </si>
  <si>
    <t>New Steam turbine commissioning completed Dec 2022, with Dump mode scheduled for completion following TA4 rewind
Installation of new switchgear with modern protection scheme for better, safer and more compliant control of HV electrical systems
Cooling water systems - replacement of damaged/end of life CW plant to prevent breakdowns
Completion of FGT PLC Upgrade, modernisation of control systems to mitigate obsolesence
Replacement of 3off station air/DeNox compressors, to mitigate end of life and improve efficiancy</t>
  </si>
  <si>
    <t>Summary of any permit improvement conditions that have been completed within the year and the resulting environmental benefits.</t>
  </si>
  <si>
    <t>Implementation of DeNox analyzers local to each boiler, to allow more discrete control at new WIBREF compliant levels
FGT Vac Pipework - implementation of a localised vacuum system to allow better handling of APCR when manual intervention is required</t>
  </si>
  <si>
    <t>Summary of any changes to the plant or operating techniques which required a variation to the permit and a summary of the resulting environmental impact.</t>
  </si>
  <si>
    <t>Summary of any other improvements made to the plant or planned to be made and a summary of the resulting environmental benefits.</t>
  </si>
  <si>
    <t>New ash extraction equipment, allowing more efficient removal of APCR from the FGT's
Turbine vibration monitoring - installation of components complete, system pending for 2023, outages required
Bunker house extraction system - mitigation of CO issues within crane gallery
Replacement of FGT filter bags during 2023 outages
Implementation of many service contracts for items of plant:  MKE/ABB for inverter drives and cranes, Sulzer for turbines, HPC for compressors, Thomson for Boilers - to tie in contractors to end of life agreements, giving us resilience for the duration
TA4 Rewind - mitigation of breakdown in stator integrity, to allow waste throughput at maximum capacity to end of life</t>
  </si>
  <si>
    <t>Summary of Permit Compliance</t>
  </si>
  <si>
    <t>Compliance with permit limits for continuously monitored pollutants</t>
  </si>
  <si>
    <t>The plant met its emission limits as shown in the table below:</t>
  </si>
  <si>
    <t>Substance</t>
  </si>
  <si>
    <t>Percentage time compliant during operation</t>
  </si>
  <si>
    <t>Half-hourly limit</t>
  </si>
  <si>
    <t>Daily limit</t>
  </si>
  <si>
    <t xml:space="preserve">Report to 2 decimal places, i.e. xx.xx%
Please provide a brief summary of each notification or non-compliance in the table (rather than just referring to notifications that were sent to the Regulator).  
</t>
  </si>
  <si>
    <t>Particulates</t>
  </si>
  <si>
    <t>Oxides of nitrogen</t>
  </si>
  <si>
    <t>Sulphur dioxide</t>
  </si>
  <si>
    <t>Carbon monoxide</t>
  </si>
  <si>
    <t>Total organic carbon</t>
  </si>
  <si>
    <t>Hydrogen chloride</t>
  </si>
  <si>
    <t>Hydrogen fluoride</t>
  </si>
  <si>
    <t>Summary of any notifications or non-compliances under the permit</t>
  </si>
  <si>
    <t>Summary of notification or non-compliance [including Line/Reference]</t>
  </si>
  <si>
    <t xml:space="preserve">Reason </t>
  </si>
  <si>
    <t>Measures taken to prevent reoccurrence</t>
  </si>
  <si>
    <t>A1 South Particulate matter ELV Exceedence 2 X  1/2 hourly</t>
  </si>
  <si>
    <t xml:space="preserve">Cause - Preheat dampers remaining open with the main stream in operation following a period of preheating before start up. 
Action - PLC Logic to be investigated and/or modified to prevent this condition from re-occurring. </t>
  </si>
  <si>
    <t xml:space="preserve">A review of the dampener logic control was carried out by operations in conjunction with the relevant contractor to ensure the control was suitable for the operation. Following review, the logic was deemed suitable for the abatement system. Modifications will be made to the startup procedure to specifically highlight the required state of the dampener position during this specific task. </t>
  </si>
  <si>
    <t xml:space="preserve">A2 North TOC ELV Exceedence 1 x 1/2 hourly </t>
  </si>
  <si>
    <t>due to large explosion in Boiler 4 from a gas cylinder causing a spike in the reading which was unrecoverable.</t>
  </si>
  <si>
    <t>Improved management of waste inspections to reduce the risk of pressurised gas bottles and other non-conforming waste being unloaded into the bunkers and fed into the boiler feed hoppers. Bunker management system in place to allow mixing of waste.</t>
  </si>
  <si>
    <t xml:space="preserve">A1 South Particulate matter ELV Exceedence  1 x 1/2 hourly </t>
  </si>
  <si>
    <t>Ruptured filter bags were the cause of this exceedance.</t>
  </si>
  <si>
    <t>Damaged filters were replaced before being returned to service. The condition of filter bags for all lines will be assessed during Bag Filters outages</t>
  </si>
  <si>
    <t xml:space="preserve">A1 South TOC ELV Exceedence 1 x 1/2 hourly </t>
  </si>
  <si>
    <t>A sudden over pressurisation event occurred on Boiler 2 at 18:09hrs this was due to a suspected Gas Bottle explosion. Adjustments made to try and control emissions and to stabilise boiler from increase steam flow and over pressurisation.</t>
  </si>
  <si>
    <t>The investigation has confirmed by comparing the data on the duty and standby analysers that the elevated readings were due to a linearity test being carried out where the control had not switched analysers at the time of the testing so these readings are no longer considered to be exceedances. This Notification is therefore withdrawn</t>
  </si>
  <si>
    <t>A sudden explosion of gas bottles was a sole cause of this exceedance.</t>
  </si>
  <si>
    <t>A sudden explosion of gas bottles was a sole cause of this exceedance</t>
  </si>
  <si>
    <t xml:space="preserve">A1 South CO ELV Exceedence- Daily </t>
  </si>
  <si>
    <t xml:space="preserve">28th April (loss of power to the site
New switchgear </t>
  </si>
  <si>
    <t>New 11kV Switchgear was successfully commissioned and the fault on the system, which caused power distortion resolved. Bunker management system in place to allow mixing of waste.</t>
  </si>
  <si>
    <t xml:space="preserve">A1 South CO ELV Exceedence Daily </t>
  </si>
  <si>
    <t>Due to the events on 29th April (loss of power to the site – 11kV Switchgear replacement), waste was held in the bunkers for a longer period than during normal operation, this caused issues with stabilising the combustion of waste due to the change of quality and composition of waste.</t>
  </si>
  <si>
    <t>As for the resulting change in waste quality (due to the waste resident time in the bunker) in the event of a reoccurrence (boiler shutdown) the degraded bunker waste will be mixed in low quantities with better quality/less degraded waste before feeding the boilers. This would likely reduce the CO emissions by adding oxygen content for a complete combustion. And to also ensure any moisture is drained out of the waste there are plans to use a high_x0002_pressure drainage cleaning from the bottom of the boiler. This action will be discussed in the next Environmental QAQC meeting. The Drainage system was cleaned during the outage this year</t>
  </si>
  <si>
    <t xml:space="preserve">A1 South TOC ELV Exceedence 2 x 1/2 hourly </t>
  </si>
  <si>
    <t>A sudden explosion of gas bottles was a cause of TOC exceedance.</t>
  </si>
  <si>
    <t>-A Review of the current waste inspections regime will be conducted to scope any feasible improvements that can be implemented to identify gas canisters prior to unloading into the bunker.</t>
  </si>
  <si>
    <t xml:space="preserve">A2 North TOC ELV Exceedence  1 x 1/2 hourly </t>
  </si>
  <si>
    <t>A Review of the current waste inspections regime will be conducted to scope any feasible improvements that can be implemented to identify gas canisters prior to unloading into the bunker'. Bunker management system in place to allow mixing of waste.</t>
  </si>
  <si>
    <t>A2 North CO ELV Exceedence Daily</t>
  </si>
  <si>
    <t xml:space="preserve">29th April (loss of power to the site
New switchgear </t>
  </si>
  <si>
    <t>As for the resulting change in waste quality (due to the waste resident time in the bunker) in the event of a reoccurrence (boiler shutdown) the degraded bunker waste will be mixed in low quantities with better quality/less degraded waste before feeding t</t>
  </si>
  <si>
    <t xml:space="preserve">Cause - Gas Bottles in waste feed
</t>
  </si>
  <si>
    <t>The tube leak is mainly caused by corrosion, heat damage or steel expansion from the exposed heat</t>
  </si>
  <si>
    <t xml:space="preserve">Specific inspections of the tubes are conducted during boiler outages due to the intrusive requirements of the work and will continue to be planned and conducted through coordination of the engineering department.  </t>
  </si>
  <si>
    <t>A1 South CO &amp; TOC ELV Exceedence</t>
  </si>
  <si>
    <t>11 x 10 minute CO, 1 x daily CO, 2 x 30 minute TOC exceedances resulting from Boiler 1 seized roller grate 1 and fault with one of the gas burners. Waste feed was ceased, a start-up burner was put in 
service and other adjustments were made to try to control emissions and stabilise the boiler.</t>
  </si>
  <si>
    <t>Roller grate and gas burner servicing and maintenance. Further control on temperatures and damper will be put in place.</t>
  </si>
  <si>
    <t>A2 North TOC ELV Exceedence</t>
  </si>
  <si>
    <t>A1 South CO ELV Exceedence</t>
  </si>
  <si>
    <t>When investigating the cause of wet waste in the boilers, the waste ops team found a recent change to waste operation at the TBWRF that may contributes to increased tonnages of wet waste. Bulky waste is sometimes stored outside of the TBWRF prior to shredding. Improvements have been made to the disposal and transport operation to minimise the amount of bulky waste which is stored outside before being transferred to the building for shredding.</t>
  </si>
  <si>
    <t>changes have been made to the waste movement process to ensure that the bulky waste tipped into outside bays by borough vehicles is transferred into the TBWRF building at the end of the diver shifts. This is to minimise the waste storage outside and reduce chances of wet waste entering the bunkers.</t>
  </si>
  <si>
    <t xml:space="preserve">Due to damaged baghouse filters in FGT 4 compartment 1  
Compartment 1 was immediately isolated and boiler loads were reduced.   </t>
  </si>
  <si>
    <t>All bag filters across the bag house compartments are to be changed during the future FGT outage</t>
  </si>
  <si>
    <t>Wet  shredded waste</t>
  </si>
  <si>
    <t>changes have been made to the waste movement process to ensure that the bulky waste tipped into outside bays by borough vehicles is transferred into the TBWRF building at the end of the diver shifts. This is to minimise the waste storage outside and reduce chances of wet waste entering the bunkers</t>
  </si>
  <si>
    <t>Wet refuse from bottom of Bunkers 1 &amp; 4 causing high levels of CO. The burners were also tripping during this period. All operational procedures were carried out to minimise the production of CO.</t>
  </si>
  <si>
    <t xml:space="preserve">Whilst returning Boiler No 4 to service after Riddling Conveyor repairs, both Burners tripped and failed to reset and required intervention from the Operations Team. Unfortunately, the furnace temperature dropped and we were unable to recover within the 30 minute period. This will be investigated by the operations team. </t>
  </si>
  <si>
    <t>Summary of any complaints received and actions to taken to resolve them.</t>
  </si>
  <si>
    <t>Summary of complaint [including Line/Reference]</t>
  </si>
  <si>
    <t>Reason *</t>
  </si>
  <si>
    <t>* including whether substantiated by the operator or the EA</t>
  </si>
  <si>
    <t>Details of Public &amp; Stakeholder Liasion</t>
  </si>
  <si>
    <t>Summary of events held during the reporting year.</t>
  </si>
  <si>
    <t>Description</t>
  </si>
  <si>
    <t xml:space="preserve">In partnership with Enfield Council, LondonEnergy delivered on what happens to waste in north London in partnerships with Enfield Councils Street Cleansing team to an Enfield Primary School.  </t>
  </si>
  <si>
    <t xml:space="preserve">LondonEnergy exhibited at the Camden Jobs and Skills Event to promote current job vacancies to people living in Camden.
</t>
  </si>
  <si>
    <t>The HR team exhibited at the UK Career Fair to promote our operational roles to local people living in North London.</t>
  </si>
  <si>
    <t>Transition Director, LondonEnergy joined the NLWA to speak on a panel on the North London Heat and Power Project construction progress and our operational readiness plans.</t>
  </si>
  <si>
    <t>List of events planned for next year</t>
  </si>
  <si>
    <t>Carbon dioxide emissions and biogenic content of waste inputs</t>
  </si>
  <si>
    <t>Carbon dioxide emissions (all types of plant)</t>
  </si>
  <si>
    <t>Annual mass of carbon dioxide released</t>
  </si>
  <si>
    <t xml:space="preserve">x tonnes </t>
  </si>
  <si>
    <t>Annual mass of carbon dioxide released per tonne of waste burned</t>
  </si>
  <si>
    <t>Annual mass of carbon dioxide released per MWh of energy exported</t>
  </si>
  <si>
    <t>Description of how annual carbon dioxide mass emission has been calculated</t>
  </si>
  <si>
    <t>Note 1: Where available, data from CO2 CEMS should be used. Otherwise, where no CEMS data is available, a suitable emissions factor should be used based on the tonnage of waste burned e.g.0.992 tCO2/t waste as per Tolvik report 2021, or other justified emissions factor  - refer to embedded Environment Agency guidance note above or updated version for suitable descriptive text.</t>
  </si>
  <si>
    <t>Nitrous oxide emissions (only plants which use ammonia or urea to abate NOx emissions)</t>
  </si>
  <si>
    <t>Annual mass emissions of nitrous oxide</t>
  </si>
  <si>
    <t>Description of how annual nitrous oxide mass emission has been calculated</t>
  </si>
  <si>
    <t>Note 2: Where available, data from N2O CEMS should be used, or if no CEMS data is available, from periodic monitoring. Otherwise, a suitable emissions factor should be used based on the tonnage of waste burned e.g. 0.0981 kgN20/t waste as per 2021 Pollution Inventory data for plants with urea-based SNCR - refer to embedded Environment Agency guidance note above or updated version for suitable descriptive text.</t>
  </si>
  <si>
    <t>Total annual carbon dioxide and nitrous oxide emissions as carbon dioxide equivalent (whereby 1 t nitrous oxide is equivalent to 298 t carbon dioxide)</t>
  </si>
  <si>
    <t>x tonnes CO2e</t>
  </si>
  <si>
    <t>Biogenic fraction of the waste and biogenic CO2 emissions (only plants burning residual municipal waste, refuse derived fuel or solid recovered fuel)</t>
  </si>
  <si>
    <t>Yearly average biogenic percentage of the waste by net calorific value (NCV)</t>
  </si>
  <si>
    <t>x %</t>
  </si>
  <si>
    <t>Description of how biogenic NCV percentage has been calculated or estimated</t>
  </si>
  <si>
    <t xml:space="preserve">Note 3: Where available, data from waste sampling should be used; otherwise, an estimated figure with justification can be used, or a figure assumed on the basis of a national average e.g. 2017 WRAP data for residual waste of 51.8% biogenic energy content - refer to embedded Environment Agency guidance note above or updated version for suitable descriptive text, quoting standards where relevant. </t>
  </si>
  <si>
    <t>Percentage of total carbon dioxide emissions arising from biogenic waste</t>
  </si>
  <si>
    <t>Description of how percentage biogenic carbon dioxide emissions have been calculated</t>
  </si>
  <si>
    <t xml:space="preserve">Note 4: Examples include direct measurement via C14 method or BIOMA software - refer to embedded Environment Agency guidance note above or updated version for suitable descriptive text, quoting standards where relevant. Otherwise, as an approximation (and in lieu of any more accurate metrics which may be developed in future), the measured or estimated biogenic fraction by net calorific value can be assumed to be the same as the biogenic CO2 fraction of the total CO2 emissions from the plant. </t>
  </si>
  <si>
    <t>Comments:</t>
  </si>
  <si>
    <t>Residue Quality Monitoring Requirements</t>
  </si>
  <si>
    <t>Summary of monitoring undertaken and compliance</t>
  </si>
  <si>
    <t>Commentary on any specific events</t>
  </si>
  <si>
    <t>Date &amp; Event</t>
  </si>
  <si>
    <t>Residue Quality Monitoring Results</t>
  </si>
  <si>
    <t xml:space="preserve">Parameter (unit) </t>
  </si>
  <si>
    <t>Limit</t>
  </si>
  <si>
    <t xml:space="preserve">Normal Operation </t>
  </si>
  <si>
    <t xml:space="preserve">Bottom ash  </t>
  </si>
  <si>
    <t>Loss on Ignition (average %)</t>
  </si>
  <si>
    <t>&lt;5%</t>
  </si>
  <si>
    <t>Total Organic Carbon (average %)</t>
  </si>
  <si>
    <t>&lt;3%</t>
  </si>
  <si>
    <t>No. of Assessments Undertaken</t>
  </si>
  <si>
    <t>---</t>
  </si>
  <si>
    <t>No. of Hazardous Results</t>
  </si>
  <si>
    <t>Comments :</t>
  </si>
  <si>
    <t>Quarterly monitoring of emissions to sewer. Continuous sampling is undertaken. Flow weighted automatic seven day sample is collected. Samples are combined to give a monthly sample, one monthly sample to be analysed per quarter).</t>
  </si>
  <si>
    <t>NA</t>
  </si>
  <si>
    <t>Emissions to Water / Sewer</t>
  </si>
  <si>
    <t>Monitoring Frequency</t>
  </si>
  <si>
    <t>Target</t>
  </si>
  <si>
    <t>Max.</t>
  </si>
  <si>
    <t>Average</t>
  </si>
  <si>
    <t xml:space="preserve"> Dieldrin ng/l</t>
  </si>
  <si>
    <t>Quarterly</t>
  </si>
  <si>
    <t>50 ng/l</t>
  </si>
  <si>
    <t xml:space="preserve"> Gamma-   Hexachlorocyclohexane ng/l</t>
  </si>
  <si>
    <t>100 ng/l</t>
  </si>
  <si>
    <t xml:space="preserve"> Polychlorinated biphenyls ng/l</t>
  </si>
  <si>
    <t xml:space="preserve"> Polychlorinated biphenyl 28 ng/l</t>
  </si>
  <si>
    <t xml:space="preserve"> Trifluralin ng/l</t>
  </si>
  <si>
    <t xml:space="preserve"> Hexachlorobenzene ng/l</t>
  </si>
  <si>
    <t>300 ng/l</t>
  </si>
  <si>
    <t xml:space="preserve"> Hexachlorobutadiene ng/l</t>
  </si>
  <si>
    <t xml:space="preserve"> Trichlorobenzene ng/l</t>
  </si>
  <si>
    <t xml:space="preserve"> Dichlorvos ng/l</t>
  </si>
  <si>
    <t xml:space="preserve"> Fenitrothion ng/l</t>
  </si>
  <si>
    <t xml:space="preserve"> Simazine ng/l</t>
  </si>
  <si>
    <t xml:space="preserve"> Atrazine ng/l</t>
  </si>
  <si>
    <t xml:space="preserve"> Pentachlorophenol &amp; it`s   compounds ng/l</t>
  </si>
  <si>
    <t xml:space="preserve"> Total Cadmium ug/l</t>
  </si>
  <si>
    <t xml:space="preserve"> Total Cadmium ng/l</t>
  </si>
  <si>
    <t>50 μg/l</t>
  </si>
  <si>
    <t xml:space="preserve"> Total Mercury ug/l </t>
  </si>
  <si>
    <t xml:space="preserve"> Total Mercury ng/l </t>
  </si>
  <si>
    <t>10 μg/l</t>
  </si>
  <si>
    <t>Chromium, copper, lead, nickel,silver and zinc in total mg/l</t>
  </si>
  <si>
    <t>5 mg/l</t>
  </si>
  <si>
    <t>Organo-tin</t>
  </si>
  <si>
    <t>Summary of monitoring undertaken, standards used and compliance</t>
  </si>
  <si>
    <t xml:space="preserve">Template may require adjustment for any bespoke monitoring requirements of permit. </t>
  </si>
  <si>
    <t>Results of emissions to air that are periodically monitored</t>
  </si>
  <si>
    <t>Ref. Period</t>
  </si>
  <si>
    <t>Emission Limit Value</t>
  </si>
  <si>
    <t>User to add additional tables as necessary, depending on whether quarterly or bi-annual reporting is required for the compliance year</t>
  </si>
  <si>
    <t>1 hr</t>
  </si>
  <si>
    <t>2 mg/m3</t>
  </si>
  <si>
    <t>Cd and Th and their compounds</t>
  </si>
  <si>
    <t>6-8hrs</t>
  </si>
  <si>
    <t>0.05 mg/m3</t>
  </si>
  <si>
    <t>Hg and its compounds</t>
  </si>
  <si>
    <t>Sb, As, Pb, Cr, Co, Cu, Mn, Ni, V and their compounds</t>
  </si>
  <si>
    <t>0.5 mg/m3</t>
  </si>
  <si>
    <t>Dioxins &amp; Furans (I-TEQ)</t>
  </si>
  <si>
    <t>0.1 ng/m3</t>
  </si>
  <si>
    <t>PCBs (WHO-TEQ Humans / Mammals)</t>
  </si>
  <si>
    <t>None set ng/m3</t>
  </si>
  <si>
    <t>PCBs (WHO-TEQ Fish)</t>
  </si>
  <si>
    <t>PCBs (WHO-TEQ Birds)</t>
  </si>
  <si>
    <t>Dioxins &amp; Furans (WHO-TEQ Humans / Mammals)</t>
  </si>
  <si>
    <t>Dioxins &amp; Furans (WHO-TEQ Fish)</t>
  </si>
  <si>
    <t>Dioxins &amp; Furans (WHO-TEQ Birds)</t>
  </si>
  <si>
    <t>Anthanthrene</t>
  </si>
  <si>
    <t>None set µg/m3</t>
  </si>
  <si>
    <t>Benzo(a)anthracene</t>
  </si>
  <si>
    <t>Benzo(a)pyrene</t>
  </si>
  <si>
    <t>Benzo(b)fluoranthene</t>
  </si>
  <si>
    <t>Benzo(b)naptho(2,1-d) thiophene</t>
  </si>
  <si>
    <t>Benzo(c)phenanthrene</t>
  </si>
  <si>
    <t>Benzo(ghi)perylene</t>
  </si>
  <si>
    <t>Benzo(k)fluoranthene</t>
  </si>
  <si>
    <t>Cholanthrene</t>
  </si>
  <si>
    <t>Chrysene</t>
  </si>
  <si>
    <t>Cyclopenta(cd)pyrene</t>
  </si>
  <si>
    <t>Dibenzo(ai)pyrene</t>
  </si>
  <si>
    <t>Dibenzo(ah)anthracene</t>
  </si>
  <si>
    <t>Fluoranthene</t>
  </si>
  <si>
    <t>Indeno(123-cd) pyrene</t>
  </si>
  <si>
    <t>Naphthalene</t>
  </si>
  <si>
    <t>Emissions to Air (continously monitored)</t>
  </si>
  <si>
    <t>Template may require adjustment for any bespoke monitoring requirements of permit</t>
  </si>
  <si>
    <t>Report to 2 decimal places, i.e. xx.xx%</t>
  </si>
  <si>
    <t>Continuous measurement using CEMS as per EPR/YP3033BE</t>
  </si>
  <si>
    <t>Results of emissions to air that are continuously monitored (maximum and average values for each line)</t>
  </si>
  <si>
    <t>Reference Period</t>
  </si>
  <si>
    <t>Avg.</t>
  </si>
  <si>
    <t>Daily mean</t>
  </si>
  <si>
    <t xml:space="preserve">200 mg/m3 </t>
  </si>
  <si>
    <t>½ hourly mean</t>
  </si>
  <si>
    <t xml:space="preserve">400 mg/m3 </t>
  </si>
  <si>
    <t>10 mg/m3</t>
  </si>
  <si>
    <t xml:space="preserve">30 mg/m3 </t>
  </si>
  <si>
    <t xml:space="preserve">Total Organic Carbon </t>
  </si>
  <si>
    <t xml:space="preserve">10 mg/m3 </t>
  </si>
  <si>
    <t xml:space="preserve">20 mg/m3 </t>
  </si>
  <si>
    <t xml:space="preserve">Hydrogen chloride </t>
  </si>
  <si>
    <t xml:space="preserve">60 mg/m3 </t>
  </si>
  <si>
    <t xml:space="preserve">50 mg/m3 </t>
  </si>
  <si>
    <t xml:space="preserve">Carbon monoxide </t>
  </si>
  <si>
    <t>95%ile 10-min avg *</t>
  </si>
  <si>
    <t>150 mg/m3 *</t>
  </si>
  <si>
    <t xml:space="preserve"> Ammonia</t>
  </si>
  <si>
    <t>No limit set</t>
  </si>
  <si>
    <t>* = delete or amend as appropriate</t>
  </si>
  <si>
    <t>Monitoring of Particulate matter emissions</t>
  </si>
  <si>
    <t>Whole Installation</t>
  </si>
  <si>
    <t>See  Notes in Cell Q3</t>
  </si>
  <si>
    <t>Per Combustion Line</t>
  </si>
  <si>
    <t>User to add logic to complete Whole installation, Table A5:G18. From the data in Per Combustion Line, Table J6:O79, subject to No. of lines installed</t>
  </si>
  <si>
    <t>mg/Nm3</t>
  </si>
  <si>
    <t>1/2 Hourly Reference Periods</t>
  </si>
  <si>
    <t>Daily Reference Periods</t>
  </si>
  <si>
    <t>1/2 hourly PM ELV</t>
  </si>
  <si>
    <t>Monthly 1/2 hourly mean</t>
  </si>
  <si>
    <t>Highest 1/2 hourly maximum</t>
  </si>
  <si>
    <t>Daily PM ELV</t>
  </si>
  <si>
    <t>Monthly daily mean</t>
  </si>
  <si>
    <t>Highest daily maximum</t>
  </si>
  <si>
    <t>Monthly 1/2 hourly maximum</t>
  </si>
  <si>
    <t>Monthly daily maximum</t>
  </si>
  <si>
    <t>Jan</t>
  </si>
  <si>
    <t>Feb</t>
  </si>
  <si>
    <t>Mar</t>
  </si>
  <si>
    <t>Whole Installation table A5:G18:</t>
  </si>
  <si>
    <t>Apr</t>
  </si>
  <si>
    <t>Mean: for 1/2 hourly and daily periods calculate mean of values across all operational combustion lines for the month</t>
  </si>
  <si>
    <t>May</t>
  </si>
  <si>
    <t>Jun</t>
  </si>
  <si>
    <t>Jul</t>
  </si>
  <si>
    <t>Maximum: for 1/2 hourly and daily periods use the highest value across all operational combustion lines for the month</t>
  </si>
  <si>
    <t>Aug</t>
  </si>
  <si>
    <t>Sep</t>
  </si>
  <si>
    <t>Oct</t>
  </si>
  <si>
    <t>Nov</t>
  </si>
  <si>
    <t>Dec</t>
  </si>
  <si>
    <t>Annual</t>
  </si>
  <si>
    <t>Monitoring of Carbon Monoxide (10-minute avg)</t>
  </si>
  <si>
    <t>See  Notes in Cell S3</t>
  </si>
  <si>
    <t>User to add logic to complete Whole installation, Table A5:H18. From the data in Per Combustion Line, Table K6:Q79, subject to No. of lines installed</t>
  </si>
  <si>
    <t>10-minute Reference Periods</t>
  </si>
  <si>
    <t>95%ile 10-min avg CO ELV</t>
  </si>
  <si>
    <t>95%ile 10-min avg maximum</t>
  </si>
  <si>
    <t>Monthly CO 10-min avg mean</t>
  </si>
  <si>
    <t>10-min avg maximum</t>
  </si>
  <si>
    <t>Daily CO ELV</t>
  </si>
  <si>
    <t>Whole Installation table A5:H18:</t>
  </si>
  <si>
    <t>Mean: for 10-min and daily periods use average of all operational combustion lines.</t>
  </si>
  <si>
    <t>Maximum: for 10-min and daily periods use the highest of all operational combustion lines in any month.</t>
  </si>
  <si>
    <t xml:space="preserve">Environment Agency explanatory note: The 10-minute average ELV is based on the “95th percentile”. In this case this means that 95% of the 10 minute averages in the relevant 24-hour period (i.e. 137) must be below 150 mg/Nm3, and 5% (i.e. 7) are allowed to be any value above 150 mg/Nm3. Whilst we expect operators to minimise CO emissions at all times, it is perfectly acceptable for the value of the maximum 10-minute average to be above 150 mg/Nm3, provided the 95th percentile ELV has been met for that period. </t>
  </si>
  <si>
    <t xml:space="preserve">Monitoring of Ammnonia emissions </t>
  </si>
  <si>
    <t>1/2 hourly NH3 ELV</t>
  </si>
  <si>
    <t>Daily NH3 ELV</t>
  </si>
  <si>
    <t xml:space="preserve">An indicated ELV value of zero in the table above means that no ammonia limit is set in the permit.  </t>
  </si>
  <si>
    <t>Monitoring of Sulphur dioxide emissions</t>
  </si>
  <si>
    <t>1/2 hourly SO2 ELV</t>
  </si>
  <si>
    <t>Daily SO2 ELV</t>
  </si>
  <si>
    <t>Monitoring of Hydrogen Chloride emissions</t>
  </si>
  <si>
    <t>1/2 hourly HCl ELV</t>
  </si>
  <si>
    <t>Daily HCl ELV</t>
  </si>
  <si>
    <t>Monitoring of Oxides of Nitrogen emissions</t>
  </si>
  <si>
    <t>1/2 hourly NOx ELV</t>
  </si>
  <si>
    <t>Daily NOx ELV</t>
  </si>
  <si>
    <t>Monitoring of Total organic carbon emissions</t>
  </si>
  <si>
    <t>1/2 hourly TOC ELV</t>
  </si>
  <si>
    <t>Daily TOC ELV</t>
  </si>
  <si>
    <t>99.83 % or 
99.92% 95% of 10-min averages</t>
  </si>
  <si>
    <t>Bi-monthly IBA hazardous waste assessments</t>
  </si>
  <si>
    <t xml:space="preserve">Castle Environmental </t>
  </si>
  <si>
    <t>Fortis IBA Ltd</t>
  </si>
  <si>
    <t>Metal Recycler</t>
  </si>
  <si>
    <t xml:space="preserve">Waste disposal and recovery data taken from our quarterly waste return (weighbridge) and might not correlate with operational data due to storage time before disposal or transfer </t>
  </si>
  <si>
    <t>Data from CO2 CEMS</t>
  </si>
  <si>
    <t xml:space="preserve">Data from NOx CEMS bi-annual monitoring </t>
  </si>
  <si>
    <t>Waste sampling data</t>
  </si>
  <si>
    <t>the measured or estimated biogenic fraction by net calorific value can be assumed to be the same as the biogenic CO2 fraction of the total CO2 emissions from the plant</t>
  </si>
  <si>
    <t xml:space="preserve">Advent way </t>
  </si>
  <si>
    <t>HSQE@londonenergyltd.com</t>
  </si>
  <si>
    <t xml:space="preserve">Environemtal advisor </t>
  </si>
  <si>
    <t>Senior Environment Leader</t>
  </si>
  <si>
    <t>Permit EPR/YP3033BE</t>
  </si>
  <si>
    <t>LondonEnergy Ltd</t>
  </si>
  <si>
    <t>EcoPark</t>
  </si>
  <si>
    <t xml:space="preserve">LondonEnergy Ltd </t>
  </si>
  <si>
    <t>020 7000 9595</t>
  </si>
  <si>
    <t>Annual Performance Report 2022</t>
  </si>
  <si>
    <t xml:space="preserve">Name of Facility as per Permit </t>
  </si>
  <si>
    <t>LEL</t>
  </si>
  <si>
    <t>Quarterly and biannual monitoring using standards defined in EPR/YP3033BE</t>
  </si>
  <si>
    <t>[Redacted]</t>
  </si>
  <si>
    <t>If you wish to be involved in the public liasion programme, please contact [Redacted]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</si>
</sst>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F800]dddd\,\ mmmm\ dd\,\ yyyy"/>
    <numFmt numFmtId="165" formatCode="#,##0.0"/>
    <numFmt numFmtId="166" formatCode="0.0%"/>
    <numFmt numFmtId="167" formatCode="_-* #,##0_-;\-* #,##0_-;_-* &quot;-&quot;??_-;_-@_-"/>
    <numFmt numFmtId="168" formatCode="_-* #,##0.0_-;\-* #,##0.0_-;_-* &quot;-&quot;??_-;_-@_-"/>
    <numFmt numFmtId="169" formatCode="0.000000000"/>
  </numFmts>
  <fonts count="29" x14ac:knownFonts="1">
    <font>
      <sz val="10"/>
      <color theme="1"/>
      <name val="Arial"/>
      <family val="2"/>
    </font>
    <font>
      <sz val="11"/>
      <color theme="1"/>
      <name val="Arial"/>
      <family val="2"/>
    </font>
    <font>
      <i/>
      <u/>
      <sz val="11"/>
      <color theme="1"/>
      <name val="Arial"/>
      <family val="2"/>
    </font>
    <font>
      <sz val="11"/>
      <color rgb="FFFF0000"/>
      <name val="Arial"/>
      <family val="2"/>
    </font>
    <font>
      <b/>
      <sz val="11"/>
      <color theme="1"/>
      <name val="Arial"/>
      <family val="2"/>
    </font>
    <font>
      <b/>
      <u/>
      <sz val="11"/>
      <color theme="1"/>
      <name val="Arial"/>
      <family val="2"/>
    </font>
    <font>
      <b/>
      <i/>
      <u/>
      <sz val="11"/>
      <color theme="1"/>
      <name val="Arial"/>
      <family val="2"/>
    </font>
    <font>
      <i/>
      <sz val="11"/>
      <color theme="1"/>
      <name val="Arial"/>
      <family val="2"/>
    </font>
    <font>
      <sz val="9"/>
      <color theme="1"/>
      <name val="Arial"/>
      <family val="2"/>
    </font>
    <font>
      <b/>
      <sz val="10"/>
      <color theme="1"/>
      <name val="Arial"/>
      <family val="2"/>
    </font>
    <font>
      <b/>
      <sz val="10"/>
      <name val="Arial"/>
      <family val="2"/>
    </font>
    <font>
      <b/>
      <sz val="11"/>
      <name val="Arial"/>
      <family val="2"/>
    </font>
    <font>
      <b/>
      <i/>
      <u/>
      <sz val="12"/>
      <color theme="1"/>
      <name val="Arial"/>
      <family val="2"/>
    </font>
    <font>
      <sz val="12"/>
      <color theme="1"/>
      <name val="Arial"/>
      <family val="2"/>
    </font>
    <font>
      <sz val="11"/>
      <color theme="1"/>
      <name val="Calibri"/>
      <family val="2"/>
      <scheme val="minor"/>
    </font>
    <font>
      <i/>
      <sz val="11"/>
      <color rgb="FFFF0000"/>
      <name val="Arial"/>
      <family val="2"/>
    </font>
    <font>
      <b/>
      <sz val="12"/>
      <color theme="1"/>
      <name val="Arial"/>
      <family val="2"/>
    </font>
    <font>
      <sz val="10"/>
      <color theme="0"/>
      <name val="Arial"/>
      <family val="2"/>
    </font>
    <font>
      <u/>
      <sz val="11"/>
      <color theme="1"/>
      <name val="Arial"/>
      <family val="2"/>
    </font>
    <font>
      <b/>
      <u/>
      <sz val="12"/>
      <color theme="1"/>
      <name val="Arial"/>
      <family val="2"/>
    </font>
    <font>
      <b/>
      <sz val="14"/>
      <color theme="1"/>
      <name val="Arial"/>
      <family val="2"/>
    </font>
    <font>
      <sz val="12"/>
      <color rgb="FFFF0000"/>
      <name val="Arial"/>
      <family val="2"/>
    </font>
    <font>
      <i/>
      <u/>
      <sz val="12"/>
      <color theme="1"/>
      <name val="Arial"/>
      <family val="2"/>
    </font>
    <font>
      <i/>
      <sz val="12"/>
      <color theme="1"/>
      <name val="Arial"/>
      <family val="2"/>
    </font>
    <font>
      <sz val="14"/>
      <color theme="1"/>
      <name val="Arial"/>
      <family val="2"/>
    </font>
    <font>
      <sz val="10"/>
      <color theme="1"/>
      <name val="Arial"/>
      <family val="2"/>
    </font>
    <font>
      <sz val="10"/>
      <color rgb="FF000000"/>
      <name val="Arial"/>
      <family val="2"/>
    </font>
    <font>
      <sz val="10"/>
      <name val="Arial"/>
      <family val="2"/>
    </font>
    <font>
      <u/>
      <sz val="10"/>
      <color theme="10"/>
      <name val="Arial"/>
      <family val="2"/>
    </font>
  </fonts>
  <fills count="12">
    <fill>
      <patternFill patternType="none"/>
    </fill>
    <fill>
      <patternFill patternType="gray125"/>
    </fill>
    <fill>
      <patternFill patternType="solid">
        <fgColor theme="6" tint="0.79995117038483843"/>
        <bgColor indexed="64"/>
      </patternFill>
    </fill>
    <fill>
      <patternFill patternType="solid">
        <fgColor theme="0"/>
        <bgColor indexed="64"/>
      </patternFill>
    </fill>
    <fill>
      <patternFill patternType="solid">
        <fgColor theme="0" tint="-4.9958800012207406E-2"/>
        <bgColor indexed="64"/>
      </patternFill>
    </fill>
    <fill>
      <patternFill patternType="solid">
        <fgColor theme="2"/>
        <bgColor indexed="64"/>
      </patternFill>
    </fill>
    <fill>
      <patternFill patternType="solid">
        <fgColor indexed="65"/>
        <bgColor indexed="64"/>
      </patternFill>
    </fill>
    <fill>
      <patternFill patternType="solid">
        <fgColor rgb="FFD9D9D9"/>
        <bgColor indexed="64"/>
      </patternFill>
    </fill>
    <fill>
      <patternFill patternType="solid">
        <fgColor rgb="FFEDEDED"/>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EDEDED"/>
        <bgColor rgb="FF000000"/>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style="thin">
        <color auto="1"/>
      </bottom>
      <diagonal/>
    </border>
    <border diagonalUp="1" diagonalDown="1">
      <left/>
      <right style="thin">
        <color auto="1"/>
      </right>
      <top style="thin">
        <color auto="1"/>
      </top>
      <bottom style="thin">
        <color auto="1"/>
      </bottom>
      <diagonal style="thin">
        <color auto="1"/>
      </diagonal>
    </border>
    <border diagonalUp="1" diagonalDown="1">
      <left style="thin">
        <color auto="1"/>
      </left>
      <right/>
      <top style="thin">
        <color auto="1"/>
      </top>
      <bottom style="thin">
        <color auto="1"/>
      </bottom>
      <diagonal style="thin">
        <color auto="1"/>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indexed="64"/>
      </left>
      <right/>
      <top/>
      <bottom style="medium">
        <color rgb="FF000000"/>
      </bottom>
      <diagonal/>
    </border>
    <border>
      <left/>
      <right style="medium">
        <color rgb="FF000000"/>
      </right>
      <top/>
      <bottom style="medium">
        <color rgb="FF000000"/>
      </bottom>
      <diagonal/>
    </border>
    <border>
      <left style="medium">
        <color indexed="64"/>
      </left>
      <right/>
      <top style="thin">
        <color auto="1"/>
      </top>
      <bottom/>
      <diagonal/>
    </border>
    <border>
      <left/>
      <right style="medium">
        <color rgb="FF000000"/>
      </right>
      <top style="thin">
        <color auto="1"/>
      </top>
      <bottom/>
      <diagonal/>
    </border>
    <border>
      <left/>
      <right style="thin">
        <color rgb="FF000000"/>
      </right>
      <top/>
      <bottom/>
      <diagonal/>
    </border>
    <border>
      <left/>
      <right style="thin">
        <color rgb="FF000000"/>
      </right>
      <top/>
      <bottom style="thin">
        <color auto="1"/>
      </bottom>
      <diagonal/>
    </border>
    <border>
      <left/>
      <right style="thin">
        <color auto="1"/>
      </right>
      <top style="thin">
        <color auto="1"/>
      </top>
      <bottom style="thin">
        <color rgb="FF000000"/>
      </bottom>
      <diagonal/>
    </border>
    <border>
      <left/>
      <right style="thin">
        <color rgb="FF000000"/>
      </right>
      <top style="thin">
        <color indexed="64"/>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9" fontId="25" fillId="0" borderId="0" applyFont="0" applyFill="0" applyBorder="0" applyAlignment="0" applyProtection="0"/>
    <xf numFmtId="43" fontId="25" fillId="0" borderId="0" applyFont="0" applyFill="0" applyBorder="0" applyAlignment="0" applyProtection="0"/>
    <xf numFmtId="0" fontId="28" fillId="0" borderId="0" applyNumberFormat="0" applyFill="0" applyBorder="0" applyAlignment="0" applyProtection="0"/>
  </cellStyleXfs>
  <cellXfs count="442">
    <xf numFmtId="0" fontId="0" fillId="0" borderId="0" xfId="0"/>
    <xf numFmtId="0" fontId="13" fillId="2" borderId="0" xfId="0" applyFont="1" applyFill="1"/>
    <xf numFmtId="0" fontId="13" fillId="0" borderId="0" xfId="0" applyFont="1"/>
    <xf numFmtId="0" fontId="13" fillId="0" borderId="0" xfId="0" applyFont="1" applyAlignment="1">
      <alignment horizontal="left"/>
    </xf>
    <xf numFmtId="0" fontId="24" fillId="0" borderId="0" xfId="0" applyFont="1"/>
    <xf numFmtId="0" fontId="23" fillId="0" borderId="0" xfId="0" applyFont="1"/>
    <xf numFmtId="0" fontId="22" fillId="0" borderId="0" xfId="0" applyFont="1"/>
    <xf numFmtId="17" fontId="13" fillId="0" borderId="0" xfId="0" applyNumberFormat="1" applyFont="1"/>
    <xf numFmtId="0" fontId="21" fillId="0" borderId="0" xfId="0" applyFont="1"/>
    <xf numFmtId="0" fontId="20" fillId="0" borderId="0" xfId="0" applyFont="1"/>
    <xf numFmtId="0" fontId="13" fillId="0" borderId="5" xfId="0" applyFont="1" applyBorder="1"/>
    <xf numFmtId="0" fontId="0" fillId="2" borderId="1" xfId="0" applyFill="1" applyBorder="1" applyAlignment="1">
      <alignment horizontal="left"/>
    </xf>
    <xf numFmtId="0" fontId="16" fillId="0" borderId="2" xfId="0" applyFont="1" applyBorder="1"/>
    <xf numFmtId="0" fontId="4" fillId="0" borderId="1" xfId="0" applyFont="1" applyBorder="1" applyAlignment="1">
      <alignment horizontal="center"/>
    </xf>
    <xf numFmtId="0" fontId="1" fillId="2" borderId="1" xfId="0" applyFont="1" applyFill="1" applyBorder="1" applyAlignment="1">
      <alignment horizontal="center"/>
    </xf>
    <xf numFmtId="0" fontId="4" fillId="0" borderId="2" xfId="0" applyFont="1" applyBorder="1"/>
    <xf numFmtId="0" fontId="9" fillId="0" borderId="1" xfId="0" applyFont="1" applyBorder="1" applyAlignment="1">
      <alignment horizontal="center"/>
    </xf>
    <xf numFmtId="0" fontId="0" fillId="2" borderId="1" xfId="0" applyFill="1" applyBorder="1" applyAlignment="1">
      <alignment horizontal="center"/>
    </xf>
    <xf numFmtId="0" fontId="9" fillId="0" borderId="1" xfId="0" applyFont="1" applyBorder="1" applyAlignment="1">
      <alignment horizontal="center" vertical="top"/>
    </xf>
    <xf numFmtId="0" fontId="0" fillId="2" borderId="1" xfId="0" applyFill="1" applyBorder="1" applyAlignment="1">
      <alignment horizontal="center" vertical="top"/>
    </xf>
    <xf numFmtId="0" fontId="13" fillId="0" borderId="12" xfId="0" applyFont="1" applyBorder="1"/>
    <xf numFmtId="0" fontId="9" fillId="0" borderId="1" xfId="0" applyFont="1" applyBorder="1"/>
    <xf numFmtId="0" fontId="9" fillId="0" borderId="1" xfId="0" applyFont="1" applyBorder="1" applyAlignment="1">
      <alignment vertical="top"/>
    </xf>
    <xf numFmtId="0" fontId="4" fillId="0" borderId="1" xfId="0" applyFont="1" applyBorder="1"/>
    <xf numFmtId="0" fontId="1" fillId="0" borderId="0" xfId="0" applyFont="1"/>
    <xf numFmtId="0" fontId="4" fillId="0" borderId="9" xfId="0" applyFont="1" applyBorder="1"/>
    <xf numFmtId="0" fontId="13" fillId="0" borderId="11" xfId="0" applyFont="1" applyBorder="1"/>
    <xf numFmtId="0" fontId="13" fillId="0" borderId="3" xfId="0" applyFont="1" applyBorder="1"/>
    <xf numFmtId="0" fontId="13" fillId="0" borderId="4" xfId="0" applyFont="1" applyBorder="1"/>
    <xf numFmtId="0" fontId="13" fillId="0" borderId="6" xfId="0" applyFont="1" applyBorder="1"/>
    <xf numFmtId="0" fontId="13" fillId="0" borderId="8" xfId="0" applyFont="1" applyBorder="1"/>
    <xf numFmtId="0" fontId="19" fillId="0" borderId="0" xfId="0" applyFont="1"/>
    <xf numFmtId="0" fontId="16" fillId="0" borderId="4" xfId="0" applyFont="1" applyBorder="1"/>
    <xf numFmtId="0" fontId="1" fillId="0" borderId="9" xfId="0" applyFont="1" applyBorder="1"/>
    <xf numFmtId="0" fontId="1" fillId="0" borderId="11" xfId="0" applyFont="1" applyBorder="1"/>
    <xf numFmtId="0" fontId="1" fillId="0" borderId="3" xfId="0" applyFont="1" applyBorder="1"/>
    <xf numFmtId="0" fontId="4" fillId="0" borderId="8" xfId="0" applyFont="1" applyBorder="1"/>
    <xf numFmtId="0" fontId="0" fillId="0" borderId="9" xfId="0" applyBorder="1" applyAlignment="1">
      <alignment vertical="center"/>
    </xf>
    <xf numFmtId="0" fontId="0" fillId="0" borderId="10" xfId="0" applyBorder="1" applyAlignment="1">
      <alignment vertical="center"/>
    </xf>
    <xf numFmtId="167" fontId="1" fillId="2" borderId="3" xfId="2" applyNumberFormat="1" applyFont="1" applyFill="1" applyBorder="1"/>
    <xf numFmtId="0" fontId="1" fillId="2" borderId="4" xfId="0" applyFont="1" applyFill="1" applyBorder="1" applyAlignment="1">
      <alignment horizontal="center" vertical="center"/>
    </xf>
    <xf numFmtId="0" fontId="0" fillId="0" borderId="2" xfId="0" applyBorder="1"/>
    <xf numFmtId="0" fontId="1" fillId="0" borderId="4" xfId="0" applyFont="1" applyBorder="1"/>
    <xf numFmtId="0" fontId="0" fillId="0" borderId="5" xfId="0" applyBorder="1" applyAlignment="1">
      <alignment horizontal="center"/>
    </xf>
    <xf numFmtId="167" fontId="0" fillId="2" borderId="3" xfId="2" applyNumberFormat="1" applyFont="1" applyFill="1" applyBorder="1" applyAlignment="1">
      <alignment horizontal="center"/>
    </xf>
    <xf numFmtId="167" fontId="0" fillId="2" borderId="0" xfId="2" applyNumberFormat="1" applyFont="1" applyFill="1" applyBorder="1" applyAlignment="1">
      <alignment horizontal="center"/>
    </xf>
    <xf numFmtId="166" fontId="0" fillId="0" borderId="7" xfId="1" applyNumberFormat="1" applyFont="1" applyBorder="1" applyAlignment="1">
      <alignment horizontal="center"/>
    </xf>
    <xf numFmtId="0" fontId="8" fillId="0" borderId="0" xfId="0" applyFont="1" applyAlignment="1">
      <alignment horizontal="center"/>
    </xf>
    <xf numFmtId="0" fontId="8" fillId="4" borderId="0" xfId="0" applyFont="1" applyFill="1" applyAlignment="1">
      <alignment horizontal="center"/>
    </xf>
    <xf numFmtId="166" fontId="0" fillId="0" borderId="7" xfId="1" applyNumberFormat="1" applyFont="1" applyFill="1" applyBorder="1" applyAlignment="1">
      <alignment horizontal="center"/>
    </xf>
    <xf numFmtId="0" fontId="1" fillId="3" borderId="3" xfId="0" applyFont="1" applyFill="1" applyBorder="1" applyAlignment="1">
      <alignment vertical="center"/>
    </xf>
    <xf numFmtId="166" fontId="0" fillId="0" borderId="8" xfId="1" applyNumberFormat="1" applyFont="1" applyBorder="1" applyAlignment="1">
      <alignment horizontal="center"/>
    </xf>
    <xf numFmtId="0" fontId="0" fillId="0" borderId="12" xfId="0" applyBorder="1" applyAlignment="1">
      <alignment horizontal="center"/>
    </xf>
    <xf numFmtId="167" fontId="0" fillId="0" borderId="7" xfId="0" applyNumberFormat="1" applyBorder="1" applyAlignment="1">
      <alignment horizontal="center"/>
    </xf>
    <xf numFmtId="167" fontId="9" fillId="0" borderId="0" xfId="2" applyNumberFormat="1" applyFont="1" applyBorder="1" applyAlignment="1">
      <alignment horizontal="center"/>
    </xf>
    <xf numFmtId="168" fontId="0" fillId="2" borderId="4" xfId="0" applyNumberFormat="1" applyFill="1" applyBorder="1"/>
    <xf numFmtId="166" fontId="0" fillId="0" borderId="6" xfId="1" applyNumberFormat="1" applyFont="1" applyBorder="1" applyAlignment="1">
      <alignment horizontal="center"/>
    </xf>
    <xf numFmtId="0" fontId="1" fillId="2" borderId="4" xfId="0" applyFont="1" applyFill="1" applyBorder="1" applyAlignment="1">
      <alignment horizontal="center"/>
    </xf>
    <xf numFmtId="0" fontId="9" fillId="0" borderId="5" xfId="0" applyFont="1" applyBorder="1" applyAlignment="1">
      <alignment horizontal="center"/>
    </xf>
    <xf numFmtId="43" fontId="0" fillId="0" borderId="7" xfId="0" applyNumberFormat="1" applyBorder="1" applyAlignment="1">
      <alignment horizontal="center" vertical="center"/>
    </xf>
    <xf numFmtId="167" fontId="9" fillId="0" borderId="4" xfId="2" applyNumberFormat="1" applyFont="1" applyBorder="1" applyAlignment="1">
      <alignment horizontal="center"/>
    </xf>
    <xf numFmtId="43" fontId="0" fillId="0" borderId="6" xfId="0" applyNumberFormat="1" applyBorder="1" applyAlignment="1">
      <alignment horizontal="center" vertical="center"/>
    </xf>
    <xf numFmtId="167" fontId="9" fillId="0" borderId="3" xfId="2" applyNumberFormat="1" applyFont="1" applyBorder="1" applyAlignment="1">
      <alignment horizontal="center"/>
    </xf>
    <xf numFmtId="167" fontId="9" fillId="0" borderId="0" xfId="2" applyNumberFormat="1" applyFont="1" applyAlignment="1">
      <alignment horizontal="center"/>
    </xf>
    <xf numFmtId="166" fontId="0" fillId="0" borderId="0" xfId="1" applyNumberFormat="1" applyFont="1" applyAlignment="1">
      <alignment horizontal="center" vertical="center"/>
    </xf>
    <xf numFmtId="43" fontId="0" fillId="4" borderId="7" xfId="0" applyNumberFormat="1" applyFill="1" applyBorder="1" applyAlignment="1">
      <alignment horizontal="center" vertical="center"/>
    </xf>
    <xf numFmtId="0" fontId="4" fillId="0" borderId="4" xfId="0" applyFont="1" applyBorder="1"/>
    <xf numFmtId="43" fontId="0" fillId="4" borderId="8" xfId="0" applyNumberFormat="1" applyFill="1" applyBorder="1" applyAlignment="1">
      <alignment horizontal="center" vertical="center"/>
    </xf>
    <xf numFmtId="168" fontId="0" fillId="0" borderId="4" xfId="0" applyNumberFormat="1" applyBorder="1"/>
    <xf numFmtId="0" fontId="1" fillId="0" borderId="6" xfId="0" applyFont="1" applyBorder="1" applyAlignment="1">
      <alignment horizontal="left"/>
    </xf>
    <xf numFmtId="0" fontId="1" fillId="0" borderId="8" xfId="0" applyFont="1" applyBorder="1" applyAlignment="1">
      <alignment horizontal="center"/>
    </xf>
    <xf numFmtId="167" fontId="9" fillId="2" borderId="4" xfId="2" applyNumberFormat="1" applyFont="1" applyFill="1" applyBorder="1" applyAlignment="1">
      <alignment horizontal="center"/>
    </xf>
    <xf numFmtId="166" fontId="0" fillId="0" borderId="7" xfId="1" quotePrefix="1" applyNumberFormat="1" applyFont="1" applyBorder="1" applyAlignment="1">
      <alignment horizontal="center"/>
    </xf>
    <xf numFmtId="167" fontId="0" fillId="0" borderId="8" xfId="0" applyNumberFormat="1" applyBorder="1" applyAlignment="1">
      <alignment horizontal="center"/>
    </xf>
    <xf numFmtId="10" fontId="0" fillId="0" borderId="7" xfId="1" applyNumberFormat="1" applyFont="1" applyBorder="1" applyAlignment="1">
      <alignment horizontal="center"/>
    </xf>
    <xf numFmtId="167" fontId="0" fillId="2" borderId="0" xfId="2" applyNumberFormat="1" applyFont="1" applyFill="1" applyAlignment="1">
      <alignment horizontal="center"/>
    </xf>
    <xf numFmtId="167" fontId="0" fillId="2" borderId="4" xfId="2" applyNumberFormat="1" applyFont="1" applyFill="1" applyBorder="1" applyAlignment="1">
      <alignment horizontal="center"/>
    </xf>
    <xf numFmtId="0" fontId="8" fillId="0" borderId="0" xfId="0" applyFont="1"/>
    <xf numFmtId="0" fontId="0" fillId="0" borderId="4" xfId="0" applyBorder="1" applyAlignment="1">
      <alignment horizontal="center" vertical="center" textRotation="90"/>
    </xf>
    <xf numFmtId="0" fontId="0" fillId="0" borderId="0" xfId="0" applyAlignment="1">
      <alignment horizontal="center" vertical="center"/>
    </xf>
    <xf numFmtId="0" fontId="0" fillId="0" borderId="4" xfId="0" applyBorder="1"/>
    <xf numFmtId="0" fontId="0" fillId="0" borderId="2" xfId="0" applyBorder="1" applyAlignment="1">
      <alignment horizontal="center" vertical="center"/>
    </xf>
    <xf numFmtId="0" fontId="0" fillId="5" borderId="10" xfId="0" applyFill="1" applyBorder="1" applyAlignment="1">
      <alignment vertical="center"/>
    </xf>
    <xf numFmtId="0" fontId="9" fillId="0" borderId="10" xfId="0" applyFont="1" applyBorder="1" applyAlignment="1">
      <alignment vertical="center"/>
    </xf>
    <xf numFmtId="0" fontId="9" fillId="0" borderId="11" xfId="0" applyFont="1" applyBorder="1" applyAlignment="1">
      <alignment vertical="center"/>
    </xf>
    <xf numFmtId="0" fontId="0" fillId="0" borderId="3" xfId="0" applyBorder="1" applyAlignment="1">
      <alignment horizontal="center" vertical="center"/>
    </xf>
    <xf numFmtId="0" fontId="0" fillId="0" borderId="9" xfId="0" applyBorder="1"/>
    <xf numFmtId="0" fontId="0" fillId="0" borderId="10" xfId="0" applyBorder="1"/>
    <xf numFmtId="0" fontId="0" fillId="2" borderId="4" xfId="0" applyFill="1" applyBorder="1" applyAlignment="1">
      <alignment horizontal="center" vertical="center"/>
    </xf>
    <xf numFmtId="0" fontId="0" fillId="0" borderId="11" xfId="0" applyBorder="1"/>
    <xf numFmtId="0" fontId="0" fillId="0" borderId="2" xfId="0" applyBorder="1" applyAlignment="1">
      <alignment horizontal="center"/>
    </xf>
    <xf numFmtId="0" fontId="0" fillId="0" borderId="3" xfId="0" applyBorder="1" applyAlignment="1">
      <alignment horizontal="center"/>
    </xf>
    <xf numFmtId="0" fontId="0" fillId="0" borderId="0" xfId="0" applyAlignment="1">
      <alignment horizontal="center"/>
    </xf>
    <xf numFmtId="0" fontId="0" fillId="2" borderId="10" xfId="0" applyFill="1" applyBorder="1"/>
    <xf numFmtId="0" fontId="0" fillId="2" borderId="11" xfId="0" applyFill="1" applyBorder="1"/>
    <xf numFmtId="0" fontId="0" fillId="0" borderId="3" xfId="0" applyBorder="1"/>
    <xf numFmtId="0" fontId="0" fillId="0" borderId="4" xfId="0" applyBorder="1" applyAlignment="1">
      <alignment horizontal="center"/>
    </xf>
    <xf numFmtId="0" fontId="13" fillId="0" borderId="0" xfId="0" applyFont="1" applyAlignment="1">
      <alignment vertical="top" wrapText="1"/>
    </xf>
    <xf numFmtId="0" fontId="16" fillId="0" borderId="0" xfId="0" applyFont="1" applyAlignment="1">
      <alignment horizontal="right"/>
    </xf>
    <xf numFmtId="0" fontId="17" fillId="6" borderId="1" xfId="0" applyFont="1" applyFill="1" applyBorder="1" applyAlignment="1">
      <alignment horizontal="center" vertical="center" wrapText="1"/>
    </xf>
    <xf numFmtId="0" fontId="17" fillId="6" borderId="1" xfId="0" applyFont="1" applyFill="1" applyBorder="1" applyAlignment="1">
      <alignment vertical="center" wrapText="1"/>
    </xf>
    <xf numFmtId="0" fontId="0" fillId="0" borderId="1" xfId="0" applyBorder="1" applyAlignment="1">
      <alignment horizontal="left" vertical="center" wrapText="1"/>
    </xf>
    <xf numFmtId="4" fontId="0" fillId="0" borderId="1" xfId="0" applyNumberFormat="1" applyBorder="1" applyAlignment="1">
      <alignment horizontal="center" vertical="center" wrapText="1"/>
    </xf>
    <xf numFmtId="0" fontId="0" fillId="0" borderId="1" xfId="0" applyBorder="1" applyAlignment="1">
      <alignment vertical="center" wrapText="1"/>
    </xf>
    <xf numFmtId="4" fontId="0" fillId="2" borderId="1" xfId="0" applyNumberFormat="1" applyFill="1" applyBorder="1" applyAlignment="1">
      <alignment horizontal="center" vertical="center" wrapText="1"/>
    </xf>
    <xf numFmtId="0" fontId="16" fillId="0" borderId="0" xfId="0" applyFont="1" applyAlignment="1">
      <alignment vertical="center"/>
    </xf>
    <xf numFmtId="0" fontId="16" fillId="0" borderId="4" xfId="0" applyFont="1" applyBorder="1" applyAlignment="1">
      <alignment vertical="center"/>
    </xf>
    <xf numFmtId="0" fontId="1" fillId="0" borderId="3" xfId="0" applyFont="1" applyBorder="1" applyAlignment="1">
      <alignment horizontal="left" vertical="top" wrapText="1"/>
    </xf>
    <xf numFmtId="0" fontId="13" fillId="2" borderId="1" xfId="0" applyFont="1" applyFill="1" applyBorder="1"/>
    <xf numFmtId="0" fontId="14" fillId="0" borderId="4" xfId="0" applyFont="1" applyBorder="1"/>
    <xf numFmtId="0" fontId="18" fillId="0" borderId="4" xfId="0" applyFont="1" applyBorder="1"/>
    <xf numFmtId="0" fontId="1" fillId="0" borderId="0" xfId="0" applyFont="1" applyAlignment="1">
      <alignment horizontal="center"/>
    </xf>
    <xf numFmtId="0" fontId="14" fillId="0" borderId="5" xfId="0" applyFont="1" applyBorder="1"/>
    <xf numFmtId="0" fontId="14" fillId="0" borderId="3" xfId="0" applyFont="1" applyBorder="1"/>
    <xf numFmtId="0" fontId="17" fillId="6" borderId="12" xfId="0" applyFont="1" applyFill="1" applyBorder="1" applyAlignment="1">
      <alignment vertical="center" wrapText="1"/>
    </xf>
    <xf numFmtId="0" fontId="0" fillId="2" borderId="1" xfId="0" applyFill="1" applyBorder="1" applyAlignment="1">
      <alignment horizontal="center" vertical="center" wrapText="1"/>
    </xf>
    <xf numFmtId="0" fontId="17" fillId="6" borderId="2" xfId="0" applyFont="1" applyFill="1" applyBorder="1" applyAlignment="1">
      <alignment vertical="center" wrapText="1"/>
    </xf>
    <xf numFmtId="0" fontId="0" fillId="2" borderId="1" xfId="0" applyFill="1" applyBorder="1" applyAlignment="1">
      <alignment vertical="center" wrapText="1"/>
    </xf>
    <xf numFmtId="0" fontId="0" fillId="0" borderId="5" xfId="0" applyBorder="1" applyAlignment="1">
      <alignment vertical="center"/>
    </xf>
    <xf numFmtId="0" fontId="0" fillId="0" borderId="3" xfId="0" applyBorder="1" applyAlignment="1">
      <alignment vertical="center"/>
    </xf>
    <xf numFmtId="0" fontId="16" fillId="0" borderId="0" xfId="0" applyFont="1"/>
    <xf numFmtId="0" fontId="1" fillId="0" borderId="5" xfId="0" applyFont="1" applyBorder="1" applyAlignment="1">
      <alignment vertical="center"/>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9" fillId="0" borderId="1" xfId="0" applyFont="1" applyBorder="1" applyAlignment="1">
      <alignment horizontal="center" vertical="center" wrapText="1"/>
    </xf>
    <xf numFmtId="0" fontId="4" fillId="0" borderId="0" xfId="0" applyFont="1"/>
    <xf numFmtId="0" fontId="1" fillId="0" borderId="10" xfId="0" applyFont="1" applyBorder="1"/>
    <xf numFmtId="0" fontId="16" fillId="0" borderId="5" xfId="0" applyFont="1" applyBorder="1"/>
    <xf numFmtId="0" fontId="4" fillId="0" borderId="2" xfId="0" applyFont="1" applyBorder="1" applyAlignment="1">
      <alignment vertical="center"/>
    </xf>
    <xf numFmtId="0" fontId="4" fillId="0" borderId="5" xfId="0" applyFont="1" applyBorder="1" applyAlignment="1">
      <alignment vertical="center"/>
    </xf>
    <xf numFmtId="0" fontId="4" fillId="0" borderId="12" xfId="0" applyFont="1" applyBorder="1" applyAlignment="1">
      <alignment vertical="center"/>
    </xf>
    <xf numFmtId="0" fontId="13" fillId="0" borderId="1" xfId="0" applyFont="1" applyBorder="1" applyAlignment="1">
      <alignment vertical="top" wrapText="1"/>
    </xf>
    <xf numFmtId="0" fontId="13" fillId="0" borderId="5" xfId="0" applyFont="1" applyBorder="1" applyAlignment="1">
      <alignment vertical="top" wrapText="1"/>
    </xf>
    <xf numFmtId="0" fontId="13" fillId="0" borderId="1" xfId="0" applyFont="1" applyBorder="1" applyAlignment="1">
      <alignment horizontal="center" vertical="top"/>
    </xf>
    <xf numFmtId="0" fontId="13" fillId="4" borderId="1" xfId="0" applyFont="1" applyFill="1" applyBorder="1" applyAlignment="1">
      <alignment vertical="top"/>
    </xf>
    <xf numFmtId="0" fontId="13" fillId="0" borderId="5" xfId="0" applyFont="1" applyBorder="1" applyAlignment="1">
      <alignment vertical="top"/>
    </xf>
    <xf numFmtId="0" fontId="13" fillId="0" borderId="1" xfId="0" applyFont="1" applyBorder="1" applyAlignment="1">
      <alignment horizontal="center" vertical="top" wrapText="1"/>
    </xf>
    <xf numFmtId="9" fontId="0" fillId="0" borderId="1" xfId="0" applyNumberFormat="1" applyBorder="1" applyAlignment="1">
      <alignment horizontal="center" vertical="center" wrapText="1"/>
    </xf>
    <xf numFmtId="0" fontId="9" fillId="0" borderId="1" xfId="0" applyFont="1" applyBorder="1" applyAlignment="1">
      <alignment horizontal="center" vertical="center"/>
    </xf>
    <xf numFmtId="0" fontId="12" fillId="0" borderId="0" xfId="0" applyFont="1"/>
    <xf numFmtId="0" fontId="0" fillId="0" borderId="1" xfId="0" applyBorder="1" applyAlignment="1">
      <alignment horizontal="center"/>
    </xf>
    <xf numFmtId="0" fontId="4" fillId="0" borderId="4" xfId="0" applyFont="1" applyBorder="1" applyAlignment="1">
      <alignment horizontal="left" vertical="top" wrapText="1"/>
    </xf>
    <xf numFmtId="0" fontId="10" fillId="0" borderId="1" xfId="0" applyFont="1" applyBorder="1" applyAlignment="1">
      <alignment horizontal="center" vertical="center" wrapText="1"/>
    </xf>
    <xf numFmtId="0" fontId="4" fillId="0" borderId="11" xfId="0" applyFont="1" applyBorder="1" applyAlignment="1">
      <alignment horizontal="left" vertical="top" wrapText="1"/>
    </xf>
    <xf numFmtId="0" fontId="7" fillId="0" borderId="0" xfId="0" applyFont="1"/>
    <xf numFmtId="0" fontId="1" fillId="0" borderId="1" xfId="0" applyFont="1" applyBorder="1" applyAlignment="1">
      <alignment horizontal="left"/>
    </xf>
    <xf numFmtId="0" fontId="1" fillId="4" borderId="1" xfId="0" applyFont="1" applyFill="1" applyBorder="1" applyAlignment="1">
      <alignment horizontal="center"/>
    </xf>
    <xf numFmtId="0" fontId="4" fillId="0" borderId="1" xfId="0" applyFont="1" applyBorder="1" applyAlignment="1">
      <alignment horizontal="center" vertical="center"/>
    </xf>
    <xf numFmtId="0" fontId="1" fillId="0" borderId="1" xfId="0" applyFont="1" applyBorder="1"/>
    <xf numFmtId="0" fontId="4" fillId="0" borderId="1" xfId="0" applyFont="1" applyBorder="1" applyAlignment="1">
      <alignment horizontal="center" vertical="center" wrapText="1"/>
    </xf>
    <xf numFmtId="0" fontId="4" fillId="0" borderId="0" xfId="0" applyFont="1" applyAlignment="1">
      <alignment vertical="top"/>
    </xf>
    <xf numFmtId="0" fontId="4" fillId="0" borderId="8" xfId="0" applyFont="1" applyBorder="1" applyAlignment="1">
      <alignment vertical="center"/>
    </xf>
    <xf numFmtId="0" fontId="4" fillId="0" borderId="1" xfId="0" applyFont="1" applyBorder="1" applyAlignment="1">
      <alignment horizontal="left" vertical="center"/>
    </xf>
    <xf numFmtId="0" fontId="3" fillId="0" borderId="1" xfId="0" applyFont="1" applyBorder="1" applyAlignment="1">
      <alignment horizontal="center"/>
    </xf>
    <xf numFmtId="0" fontId="4" fillId="0" borderId="0" xfId="0" applyFont="1" applyAlignment="1">
      <alignment horizontal="center"/>
    </xf>
    <xf numFmtId="0" fontId="7" fillId="0" borderId="0" xfId="0" applyFont="1" applyAlignment="1">
      <alignment horizontal="right"/>
    </xf>
    <xf numFmtId="0" fontId="1" fillId="0" borderId="10" xfId="0" applyFont="1" applyBorder="1" applyAlignment="1">
      <alignment horizontal="center" vertical="center" wrapText="1"/>
    </xf>
    <xf numFmtId="0" fontId="6" fillId="0" borderId="0" xfId="0" applyFont="1"/>
    <xf numFmtId="0" fontId="5" fillId="0" borderId="0" xfId="0" applyFont="1"/>
    <xf numFmtId="0" fontId="3" fillId="4" borderId="1" xfId="0" applyFont="1" applyFill="1" applyBorder="1" applyAlignment="1">
      <alignment horizontal="center"/>
    </xf>
    <xf numFmtId="0" fontId="2" fillId="0" borderId="0" xfId="0" applyFont="1"/>
    <xf numFmtId="0" fontId="8" fillId="0" borderId="9" xfId="0" applyFont="1" applyBorder="1" applyAlignment="1">
      <alignment vertical="top" wrapText="1"/>
    </xf>
    <xf numFmtId="0" fontId="8" fillId="0" borderId="3" xfId="0" applyFont="1" applyBorder="1" applyAlignment="1">
      <alignment vertical="top" wrapText="1"/>
    </xf>
    <xf numFmtId="0" fontId="0" fillId="2" borderId="9" xfId="0" applyFill="1" applyBorder="1" applyAlignment="1">
      <alignment vertical="top"/>
    </xf>
    <xf numFmtId="0" fontId="0" fillId="2" borderId="3" xfId="0" applyFill="1" applyBorder="1" applyAlignment="1">
      <alignment vertical="top"/>
    </xf>
    <xf numFmtId="0" fontId="0" fillId="2" borderId="6" xfId="0" applyFill="1" applyBorder="1" applyAlignment="1">
      <alignment vertical="top"/>
    </xf>
    <xf numFmtId="0" fontId="0" fillId="2" borderId="11" xfId="0" applyFill="1" applyBorder="1" applyAlignment="1">
      <alignment vertical="top"/>
    </xf>
    <xf numFmtId="0" fontId="0" fillId="2" borderId="4" xfId="0" applyFill="1" applyBorder="1" applyAlignment="1">
      <alignment vertical="top"/>
    </xf>
    <xf numFmtId="0" fontId="0" fillId="2" borderId="8" xfId="0" applyFill="1" applyBorder="1" applyAlignment="1">
      <alignment vertical="top"/>
    </xf>
    <xf numFmtId="0" fontId="0" fillId="2" borderId="10" xfId="0" applyFill="1" applyBorder="1" applyAlignment="1">
      <alignment vertical="top"/>
    </xf>
    <xf numFmtId="0" fontId="0" fillId="2" borderId="0" xfId="0" applyFill="1" applyAlignment="1">
      <alignment vertical="top"/>
    </xf>
    <xf numFmtId="0" fontId="0" fillId="2" borderId="7" xfId="0" applyFill="1" applyBorder="1" applyAlignment="1">
      <alignment vertical="top"/>
    </xf>
    <xf numFmtId="14" fontId="0" fillId="2" borderId="1" xfId="0" applyNumberFormat="1" applyFill="1" applyBorder="1" applyAlignment="1">
      <alignment horizontal="left" wrapText="1"/>
    </xf>
    <xf numFmtId="0" fontId="1" fillId="0" borderId="10" xfId="0" applyFont="1" applyBorder="1" applyAlignment="1">
      <alignment wrapText="1"/>
    </xf>
    <xf numFmtId="0" fontId="0" fillId="0" borderId="0" xfId="0" applyAlignment="1">
      <alignment wrapText="1"/>
    </xf>
    <xf numFmtId="0" fontId="0" fillId="2" borderId="1" xfId="0" applyFill="1" applyBorder="1" applyAlignment="1">
      <alignment horizontal="left" wrapText="1"/>
    </xf>
    <xf numFmtId="2" fontId="1" fillId="0" borderId="1" xfId="0" applyNumberFormat="1" applyFont="1" applyBorder="1"/>
    <xf numFmtId="2" fontId="0" fillId="4" borderId="1" xfId="0" applyNumberFormat="1" applyFill="1" applyBorder="1" applyAlignment="1">
      <alignment horizontal="center" vertical="center" wrapText="1"/>
    </xf>
    <xf numFmtId="0" fontId="25" fillId="9" borderId="1" xfId="0" applyFont="1" applyFill="1" applyBorder="1" applyAlignment="1">
      <alignment horizontal="center" vertical="center" wrapText="1"/>
    </xf>
    <xf numFmtId="0" fontId="9" fillId="0" borderId="2" xfId="0" applyFont="1" applyBorder="1" applyAlignment="1">
      <alignment vertical="center"/>
    </xf>
    <xf numFmtId="0" fontId="9" fillId="0" borderId="12" xfId="0" applyFont="1" applyBorder="1" applyAlignment="1">
      <alignment vertical="center"/>
    </xf>
    <xf numFmtId="0" fontId="11" fillId="0" borderId="1" xfId="0" applyFont="1" applyBorder="1" applyAlignment="1">
      <alignment vertical="center" wrapText="1"/>
    </xf>
    <xf numFmtId="0" fontId="26" fillId="6" borderId="1" xfId="0" applyFont="1" applyFill="1" applyBorder="1" applyAlignment="1">
      <alignment horizontal="center" vertical="center" wrapText="1"/>
    </xf>
    <xf numFmtId="0" fontId="0" fillId="0" borderId="6" xfId="0" applyBorder="1" applyAlignment="1">
      <alignment horizontal="center"/>
    </xf>
    <xf numFmtId="167" fontId="0" fillId="0" borderId="21" xfId="0" applyNumberFormat="1" applyBorder="1" applyAlignment="1">
      <alignment horizontal="center"/>
    </xf>
    <xf numFmtId="0" fontId="9" fillId="0" borderId="3" xfId="0" applyFont="1" applyBorder="1" applyAlignment="1">
      <alignment horizontal="center"/>
    </xf>
    <xf numFmtId="168" fontId="0" fillId="2" borderId="22" xfId="0" applyNumberFormat="1" applyFill="1" applyBorder="1"/>
    <xf numFmtId="1" fontId="0" fillId="0" borderId="21" xfId="0" applyNumberFormat="1" applyBorder="1"/>
    <xf numFmtId="0" fontId="0" fillId="0" borderId="23" xfId="0" quotePrefix="1" applyBorder="1" applyAlignment="1">
      <alignment horizontal="center"/>
    </xf>
    <xf numFmtId="166" fontId="0" fillId="0" borderId="21" xfId="1" applyNumberFormat="1" applyFont="1" applyBorder="1" applyAlignment="1">
      <alignment horizontal="center"/>
    </xf>
    <xf numFmtId="167" fontId="0" fillId="0" borderId="0" xfId="2" applyNumberFormat="1" applyFont="1" applyFill="1" applyAlignment="1">
      <alignment horizontal="center"/>
    </xf>
    <xf numFmtId="0" fontId="25" fillId="10" borderId="1" xfId="0" applyFont="1" applyFill="1" applyBorder="1" applyAlignment="1">
      <alignment horizontal="center" vertical="center" wrapText="1"/>
    </xf>
    <xf numFmtId="0" fontId="9" fillId="0" borderId="16" xfId="0" applyFont="1" applyBorder="1" applyAlignment="1">
      <alignment horizontal="center" vertical="center"/>
    </xf>
    <xf numFmtId="2" fontId="27" fillId="10" borderId="1" xfId="0" applyNumberFormat="1" applyFont="1" applyFill="1" applyBorder="1" applyAlignment="1">
      <alignment horizontal="center"/>
    </xf>
    <xf numFmtId="0" fontId="0" fillId="5" borderId="28" xfId="0" applyFill="1" applyBorder="1"/>
    <xf numFmtId="0" fontId="13" fillId="4" borderId="1" xfId="0" applyFont="1" applyFill="1" applyBorder="1" applyAlignment="1">
      <alignment horizontal="right" vertical="top"/>
    </xf>
    <xf numFmtId="169" fontId="13" fillId="4" borderId="1" xfId="0" applyNumberFormat="1" applyFont="1" applyFill="1" applyBorder="1" applyAlignment="1">
      <alignment horizontal="right" vertical="top"/>
    </xf>
    <xf numFmtId="0" fontId="9" fillId="0" borderId="0" xfId="0" applyFont="1"/>
    <xf numFmtId="14" fontId="18" fillId="0" borderId="4" xfId="0" applyNumberFormat="1" applyFont="1" applyBorder="1"/>
    <xf numFmtId="0" fontId="13" fillId="2" borderId="0" xfId="0" applyFont="1" applyFill="1" applyAlignment="1">
      <alignment horizontal="center"/>
    </xf>
    <xf numFmtId="0" fontId="23" fillId="0" borderId="0" xfId="0" applyFont="1" applyAlignment="1">
      <alignment horizontal="left" wrapText="1"/>
    </xf>
    <xf numFmtId="0" fontId="20" fillId="2" borderId="0" xfId="0" applyFont="1" applyFill="1" applyAlignment="1">
      <alignment horizontal="center"/>
    </xf>
    <xf numFmtId="0" fontId="13" fillId="2" borderId="0" xfId="0" applyFont="1" applyFill="1" applyAlignment="1">
      <alignment horizontal="center" vertical="center"/>
    </xf>
    <xf numFmtId="0" fontId="13" fillId="2" borderId="0" xfId="0" applyFont="1" applyFill="1" applyAlignment="1">
      <alignment horizontal="center"/>
    </xf>
    <xf numFmtId="14" fontId="13" fillId="2" borderId="0" xfId="0" applyNumberFormat="1" applyFont="1" applyFill="1" applyAlignment="1">
      <alignment horizontal="center"/>
    </xf>
    <xf numFmtId="0" fontId="28" fillId="2" borderId="0" xfId="3" applyFill="1" applyAlignment="1">
      <alignment horizontal="center"/>
    </xf>
    <xf numFmtId="0" fontId="1" fillId="3" borderId="1" xfId="0" applyFont="1" applyFill="1" applyBorder="1" applyAlignment="1">
      <alignment horizontal="left"/>
    </xf>
    <xf numFmtId="0" fontId="4" fillId="0" borderId="1" xfId="0" applyFont="1" applyBorder="1" applyAlignment="1">
      <alignment horizontal="left"/>
    </xf>
    <xf numFmtId="0" fontId="1" fillId="3" borderId="2" xfId="0" applyFont="1" applyFill="1" applyBorder="1" applyAlignment="1">
      <alignment horizontal="left" wrapText="1"/>
    </xf>
    <xf numFmtId="0" fontId="14" fillId="0" borderId="5" xfId="0" applyFont="1" applyBorder="1" applyAlignment="1">
      <alignment horizontal="left" wrapText="1"/>
    </xf>
    <xf numFmtId="0" fontId="14" fillId="0" borderId="12" xfId="0" applyFont="1" applyBorder="1" applyAlignment="1">
      <alignment horizontal="left" wrapText="1"/>
    </xf>
    <xf numFmtId="0" fontId="0" fillId="2" borderId="1" xfId="0" applyFill="1" applyBorder="1" applyAlignment="1">
      <alignment horizontal="left" vertical="top"/>
    </xf>
    <xf numFmtId="0" fontId="1" fillId="3" borderId="2" xfId="0" applyFont="1" applyFill="1" applyBorder="1" applyAlignment="1">
      <alignment horizontal="left"/>
    </xf>
    <xf numFmtId="0" fontId="1" fillId="3" borderId="5" xfId="0" applyFont="1" applyFill="1" applyBorder="1" applyAlignment="1">
      <alignment horizontal="left"/>
    </xf>
    <xf numFmtId="0" fontId="1" fillId="3" borderId="12" xfId="0" applyFont="1" applyFill="1" applyBorder="1" applyAlignment="1">
      <alignment horizontal="left"/>
    </xf>
    <xf numFmtId="0" fontId="1" fillId="2" borderId="1" xfId="0" applyFont="1" applyFill="1" applyBorder="1" applyAlignment="1">
      <alignment horizontal="left"/>
    </xf>
    <xf numFmtId="0" fontId="9" fillId="0" borderId="1" xfId="0" applyFont="1" applyBorder="1" applyAlignment="1">
      <alignment horizontal="left"/>
    </xf>
    <xf numFmtId="0" fontId="0" fillId="2" borderId="1" xfId="0" applyFill="1" applyBorder="1" applyAlignment="1">
      <alignment horizontal="left"/>
    </xf>
    <xf numFmtId="0" fontId="9" fillId="0" borderId="1" xfId="0" applyFont="1" applyBorder="1" applyAlignment="1">
      <alignment horizontal="left" vertical="top"/>
    </xf>
    <xf numFmtId="0" fontId="0" fillId="0" borderId="9" xfId="0" applyBorder="1" applyAlignment="1">
      <alignment horizontal="left" vertical="top" wrapText="1"/>
    </xf>
    <xf numFmtId="0" fontId="0" fillId="0" borderId="3" xfId="0" applyBorder="1" applyAlignment="1">
      <alignment horizontal="left" vertical="top" wrapText="1"/>
    </xf>
    <xf numFmtId="0" fontId="0" fillId="0" borderId="6" xfId="0"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0" fillId="0" borderId="7" xfId="0" applyBorder="1" applyAlignment="1">
      <alignment horizontal="left" vertical="top" wrapText="1"/>
    </xf>
    <xf numFmtId="0" fontId="0" fillId="0" borderId="11" xfId="0" applyBorder="1" applyAlignment="1">
      <alignment horizontal="left" vertical="top" wrapText="1"/>
    </xf>
    <xf numFmtId="0" fontId="0" fillId="0" borderId="4" xfId="0" applyBorder="1" applyAlignment="1">
      <alignment horizontal="left" vertical="top" wrapText="1"/>
    </xf>
    <xf numFmtId="0" fontId="0" fillId="0" borderId="8" xfId="0" applyBorder="1" applyAlignment="1">
      <alignment horizontal="left" vertical="top" wrapText="1"/>
    </xf>
    <xf numFmtId="0" fontId="25" fillId="10" borderId="9" xfId="0" applyFont="1" applyFill="1" applyBorder="1" applyAlignment="1">
      <alignment horizontal="left" vertical="top" wrapText="1"/>
    </xf>
    <xf numFmtId="0" fontId="25" fillId="10" borderId="3" xfId="0" applyFont="1" applyFill="1" applyBorder="1" applyAlignment="1">
      <alignment horizontal="left" vertical="top" wrapText="1"/>
    </xf>
    <xf numFmtId="0" fontId="25" fillId="10" borderId="6" xfId="0" applyFont="1" applyFill="1" applyBorder="1" applyAlignment="1">
      <alignment horizontal="left" vertical="top" wrapText="1"/>
    </xf>
    <xf numFmtId="0" fontId="25" fillId="10" borderId="10" xfId="0" applyFont="1" applyFill="1" applyBorder="1" applyAlignment="1">
      <alignment horizontal="left" vertical="top" wrapText="1"/>
    </xf>
    <xf numFmtId="0" fontId="25" fillId="10" borderId="0" xfId="0" applyFont="1" applyFill="1" applyAlignment="1">
      <alignment horizontal="left" vertical="top" wrapText="1"/>
    </xf>
    <xf numFmtId="0" fontId="25" fillId="10" borderId="7" xfId="0" applyFont="1" applyFill="1" applyBorder="1" applyAlignment="1">
      <alignment horizontal="left" vertical="top" wrapText="1"/>
    </xf>
    <xf numFmtId="0" fontId="25" fillId="10" borderId="11" xfId="0" applyFont="1" applyFill="1" applyBorder="1" applyAlignment="1">
      <alignment horizontal="left" vertical="top" wrapText="1"/>
    </xf>
    <xf numFmtId="0" fontId="25" fillId="10" borderId="4" xfId="0" applyFont="1" applyFill="1" applyBorder="1" applyAlignment="1">
      <alignment horizontal="left" vertical="top" wrapText="1"/>
    </xf>
    <xf numFmtId="0" fontId="25" fillId="10" borderId="8" xfId="0" applyFont="1" applyFill="1" applyBorder="1" applyAlignment="1">
      <alignment horizontal="left" vertical="top" wrapText="1"/>
    </xf>
    <xf numFmtId="0" fontId="25" fillId="10" borderId="3" xfId="0" applyFont="1" applyFill="1" applyBorder="1" applyAlignment="1">
      <alignment horizontal="left" vertical="top"/>
    </xf>
    <xf numFmtId="0" fontId="25" fillId="10" borderId="6" xfId="0" applyFont="1" applyFill="1" applyBorder="1" applyAlignment="1">
      <alignment horizontal="left" vertical="top"/>
    </xf>
    <xf numFmtId="0" fontId="25" fillId="10" borderId="10" xfId="0" applyFont="1" applyFill="1" applyBorder="1" applyAlignment="1">
      <alignment horizontal="left" vertical="top"/>
    </xf>
    <xf numFmtId="0" fontId="25" fillId="10" borderId="0" xfId="0" applyFont="1" applyFill="1" applyAlignment="1">
      <alignment horizontal="left" vertical="top"/>
    </xf>
    <xf numFmtId="0" fontId="25" fillId="10" borderId="7" xfId="0" applyFont="1" applyFill="1" applyBorder="1" applyAlignment="1">
      <alignment horizontal="left" vertical="top"/>
    </xf>
    <xf numFmtId="0" fontId="25" fillId="10" borderId="11" xfId="0" applyFont="1" applyFill="1" applyBorder="1" applyAlignment="1">
      <alignment horizontal="left" vertical="top"/>
    </xf>
    <xf numFmtId="0" fontId="25" fillId="10" borderId="4" xfId="0" applyFont="1" applyFill="1" applyBorder="1" applyAlignment="1">
      <alignment horizontal="left" vertical="top"/>
    </xf>
    <xf numFmtId="0" fontId="25" fillId="10" borderId="8" xfId="0" applyFont="1" applyFill="1" applyBorder="1" applyAlignment="1">
      <alignment horizontal="left" vertical="top"/>
    </xf>
    <xf numFmtId="0" fontId="13" fillId="0" borderId="0" xfId="0" applyFont="1" applyAlignment="1">
      <alignment horizontal="left" vertical="top"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8" fillId="0" borderId="0" xfId="0" applyFont="1" applyAlignment="1">
      <alignment horizontal="left" wrapText="1"/>
    </xf>
    <xf numFmtId="0" fontId="8" fillId="0" borderId="0" xfId="0" applyFont="1" applyAlignment="1">
      <alignment horizontal="left" vertical="top" wrapText="1"/>
    </xf>
    <xf numFmtId="0" fontId="0" fillId="0" borderId="3" xfId="0" applyBorder="1" applyAlignment="1">
      <alignment horizontal="center" vertical="center" textRotation="90"/>
    </xf>
    <xf numFmtId="0" fontId="0" fillId="0" borderId="0" xfId="0" applyAlignment="1">
      <alignment horizontal="center" vertical="center" textRotation="90"/>
    </xf>
    <xf numFmtId="0" fontId="0" fillId="0" borderId="4" xfId="0" applyBorder="1" applyAlignment="1">
      <alignment horizontal="center" vertical="center" textRotation="90"/>
    </xf>
    <xf numFmtId="167" fontId="1" fillId="2" borderId="3" xfId="2" applyNumberFormat="1" applyFont="1" applyFill="1" applyBorder="1" applyAlignment="1"/>
    <xf numFmtId="0" fontId="0" fillId="0" borderId="0" xfId="0" applyAlignment="1">
      <alignment horizontal="center" textRotation="90"/>
    </xf>
    <xf numFmtId="0" fontId="26" fillId="11" borderId="9" xfId="0" applyFont="1" applyFill="1" applyBorder="1" applyAlignment="1">
      <alignment vertical="top" wrapText="1"/>
    </xf>
    <xf numFmtId="0" fontId="26" fillId="11" borderId="3" xfId="0" applyFont="1" applyFill="1" applyBorder="1" applyAlignment="1">
      <alignment vertical="top" wrapText="1"/>
    </xf>
    <xf numFmtId="0" fontId="26" fillId="11" borderId="24" xfId="0" applyFont="1" applyFill="1" applyBorder="1" applyAlignment="1">
      <alignment vertical="top" wrapText="1"/>
    </xf>
    <xf numFmtId="0" fontId="26" fillId="11" borderId="10" xfId="0" applyFont="1" applyFill="1" applyBorder="1" applyAlignment="1">
      <alignment vertical="top" wrapText="1"/>
    </xf>
    <xf numFmtId="0" fontId="26" fillId="11" borderId="0" xfId="0" applyFont="1" applyFill="1" applyAlignment="1">
      <alignment vertical="top" wrapText="1"/>
    </xf>
    <xf numFmtId="0" fontId="26" fillId="11" borderId="21" xfId="0" applyFont="1" applyFill="1" applyBorder="1" applyAlignment="1">
      <alignment vertical="top" wrapText="1"/>
    </xf>
    <xf numFmtId="0" fontId="26" fillId="11" borderId="25" xfId="0" applyFont="1" applyFill="1" applyBorder="1" applyAlignment="1">
      <alignment vertical="top" wrapText="1"/>
    </xf>
    <xf numFmtId="0" fontId="26" fillId="11" borderId="26" xfId="0" applyFont="1" applyFill="1" applyBorder="1" applyAlignment="1">
      <alignment vertical="top" wrapText="1"/>
    </xf>
    <xf numFmtId="0" fontId="26" fillId="11" borderId="27" xfId="0" applyFont="1" applyFill="1" applyBorder="1" applyAlignment="1">
      <alignment vertical="top" wrapText="1"/>
    </xf>
    <xf numFmtId="0" fontId="0" fillId="0" borderId="1" xfId="0" applyBorder="1" applyAlignment="1">
      <alignment horizontal="left" vertical="center" wrapText="1"/>
    </xf>
    <xf numFmtId="0" fontId="0" fillId="2" borderId="1" xfId="0" applyFill="1" applyBorder="1" applyAlignment="1">
      <alignment horizontal="center" vertical="center" wrapText="1"/>
    </xf>
    <xf numFmtId="165" fontId="0" fillId="2" borderId="1" xfId="0" applyNumberFormat="1" applyFill="1" applyBorder="1" applyAlignment="1">
      <alignment horizontal="center" vertical="center" wrapText="1"/>
    </xf>
    <xf numFmtId="166" fontId="0" fillId="0" borderId="1" xfId="1" applyNumberFormat="1" applyFont="1" applyBorder="1" applyAlignment="1">
      <alignment horizontal="center" vertical="center" wrapText="1"/>
    </xf>
    <xf numFmtId="0" fontId="1" fillId="0" borderId="0" xfId="0" applyFont="1" applyAlignment="1">
      <alignment horizontal="left" vertical="top"/>
    </xf>
    <xf numFmtId="164" fontId="1" fillId="2" borderId="0" xfId="0" applyNumberFormat="1" applyFont="1" applyFill="1" applyAlignment="1">
      <alignment horizontal="center" vertical="top"/>
    </xf>
    <xf numFmtId="0" fontId="27" fillId="6" borderId="1" xfId="0" applyFont="1" applyFill="1" applyBorder="1" applyAlignment="1">
      <alignment horizontal="center" vertical="center" wrapText="1"/>
    </xf>
    <xf numFmtId="0" fontId="1" fillId="0" borderId="0" xfId="0" applyFont="1" applyAlignment="1">
      <alignment horizontal="left"/>
    </xf>
    <xf numFmtId="0" fontId="0" fillId="2" borderId="1" xfId="0" applyFill="1" applyBorder="1" applyAlignment="1">
      <alignment horizontal="left" vertical="center" wrapText="1"/>
    </xf>
    <xf numFmtId="0" fontId="0" fillId="0" borderId="2" xfId="0" applyBorder="1" applyAlignment="1">
      <alignment horizontal="left" vertical="center" wrapText="1"/>
    </xf>
    <xf numFmtId="0" fontId="0" fillId="0" borderId="5" xfId="0" applyBorder="1" applyAlignment="1">
      <alignment horizontal="left" vertical="center" wrapText="1"/>
    </xf>
    <xf numFmtId="4" fontId="0" fillId="0" borderId="5" xfId="0" applyNumberFormat="1" applyBorder="1" applyAlignment="1">
      <alignment horizontal="center" vertical="center" wrapText="1"/>
    </xf>
    <xf numFmtId="0" fontId="0" fillId="0" borderId="5" xfId="0" applyBorder="1" applyAlignment="1">
      <alignment horizontal="center" vertical="center" wrapText="1"/>
    </xf>
    <xf numFmtId="0" fontId="0" fillId="0" borderId="12" xfId="0" applyBorder="1" applyAlignment="1">
      <alignment horizontal="center" vertical="center" wrapText="1"/>
    </xf>
    <xf numFmtId="0" fontId="0" fillId="0" borderId="1" xfId="0" applyBorder="1" applyAlignment="1">
      <alignment vertical="center" wrapText="1"/>
    </xf>
    <xf numFmtId="165" fontId="0" fillId="0" borderId="1" xfId="0" applyNumberFormat="1" applyBorder="1" applyAlignment="1">
      <alignment horizontal="center" vertical="center" wrapText="1"/>
    </xf>
    <xf numFmtId="0" fontId="27" fillId="5" borderId="29" xfId="0" applyFont="1" applyFill="1" applyBorder="1" applyAlignment="1">
      <alignment horizontal="center"/>
    </xf>
    <xf numFmtId="0" fontId="27" fillId="5" borderId="30" xfId="0" applyFont="1" applyFill="1" applyBorder="1" applyAlignment="1">
      <alignment horizontal="center"/>
    </xf>
    <xf numFmtId="0" fontId="0" fillId="2" borderId="1" xfId="0" applyFill="1" applyBorder="1" applyAlignment="1">
      <alignment vertical="center" wrapText="1"/>
    </xf>
    <xf numFmtId="0" fontId="17" fillId="6" borderId="11" xfId="0" applyFont="1" applyFill="1" applyBorder="1" applyAlignment="1">
      <alignment horizontal="center" vertical="center" wrapText="1"/>
    </xf>
    <xf numFmtId="0" fontId="17" fillId="6" borderId="4" xfId="0" applyFont="1" applyFill="1" applyBorder="1" applyAlignment="1">
      <alignment horizontal="center" vertical="center" wrapText="1"/>
    </xf>
    <xf numFmtId="0" fontId="17" fillId="6" borderId="8" xfId="0" applyFont="1" applyFill="1" applyBorder="1" applyAlignment="1">
      <alignment horizontal="center" vertical="center" wrapText="1"/>
    </xf>
    <xf numFmtId="0" fontId="17" fillId="6" borderId="2" xfId="0" applyFont="1" applyFill="1" applyBorder="1" applyAlignment="1">
      <alignment horizontal="center" vertical="center" wrapText="1"/>
    </xf>
    <xf numFmtId="0" fontId="17" fillId="6" borderId="12" xfId="0" applyFont="1" applyFill="1" applyBorder="1" applyAlignment="1">
      <alignment horizontal="center" vertical="center" wrapText="1"/>
    </xf>
    <xf numFmtId="0" fontId="0" fillId="0" borderId="12" xfId="0" applyBorder="1" applyAlignment="1">
      <alignment horizontal="left" vertical="center" wrapText="1"/>
    </xf>
    <xf numFmtId="0" fontId="0" fillId="0" borderId="2" xfId="0" applyBorder="1" applyAlignment="1">
      <alignment horizontal="center" vertical="center" wrapText="1"/>
    </xf>
    <xf numFmtId="4" fontId="0" fillId="0" borderId="2" xfId="0" applyNumberFormat="1" applyBorder="1" applyAlignment="1">
      <alignment horizontal="center" vertical="center" wrapText="1"/>
    </xf>
    <xf numFmtId="4" fontId="0" fillId="0" borderId="12" xfId="0" applyNumberFormat="1" applyBorder="1" applyAlignment="1">
      <alignment horizontal="center" vertical="center" wrapText="1"/>
    </xf>
    <xf numFmtId="0" fontId="9" fillId="0" borderId="1" xfId="0" applyFont="1" applyBorder="1" applyAlignment="1">
      <alignment vertical="center" wrapText="1"/>
    </xf>
    <xf numFmtId="165" fontId="9" fillId="0" borderId="1" xfId="0" applyNumberFormat="1" applyFont="1" applyBorder="1" applyAlignment="1">
      <alignment horizontal="center" vertical="center" wrapText="1"/>
    </xf>
    <xf numFmtId="0" fontId="4" fillId="0" borderId="1" xfId="0" applyFont="1" applyBorder="1" applyAlignment="1">
      <alignment horizontal="left" vertical="top" wrapText="1"/>
    </xf>
    <xf numFmtId="0" fontId="1" fillId="2" borderId="1" xfId="0" applyFont="1" applyFill="1" applyBorder="1" applyAlignment="1">
      <alignment horizontal="left" vertical="top" wrapText="1"/>
    </xf>
    <xf numFmtId="0" fontId="0" fillId="2" borderId="2" xfId="0" applyFill="1" applyBorder="1" applyAlignment="1">
      <alignment horizontal="left" vertical="center" wrapText="1"/>
    </xf>
    <xf numFmtId="0" fontId="0" fillId="2" borderId="5" xfId="0" applyFill="1" applyBorder="1" applyAlignment="1">
      <alignment horizontal="left" vertical="center" wrapText="1"/>
    </xf>
    <xf numFmtId="0" fontId="0" fillId="2" borderId="12" xfId="0" applyFill="1" applyBorder="1" applyAlignment="1">
      <alignment horizontal="left" vertical="center" wrapText="1"/>
    </xf>
    <xf numFmtId="0" fontId="0" fillId="2" borderId="2" xfId="0" applyFill="1" applyBorder="1" applyAlignment="1">
      <alignment horizontal="center" vertical="center" wrapText="1"/>
    </xf>
    <xf numFmtId="0" fontId="0" fillId="2" borderId="12" xfId="0" applyFill="1" applyBorder="1" applyAlignment="1">
      <alignment horizontal="center" vertical="center" wrapText="1"/>
    </xf>
    <xf numFmtId="4" fontId="0" fillId="2" borderId="2" xfId="0" applyNumberFormat="1" applyFill="1" applyBorder="1" applyAlignment="1">
      <alignment horizontal="center" vertical="center" wrapText="1"/>
    </xf>
    <xf numFmtId="4" fontId="0" fillId="2" borderId="12" xfId="0" applyNumberFormat="1" applyFill="1" applyBorder="1" applyAlignment="1">
      <alignment horizontal="center" vertical="center" wrapText="1"/>
    </xf>
    <xf numFmtId="0" fontId="17" fillId="6" borderId="1" xfId="0" applyFont="1" applyFill="1" applyBorder="1" applyAlignment="1">
      <alignment horizontal="left" vertical="center" wrapText="1"/>
    </xf>
    <xf numFmtId="0" fontId="1" fillId="0" borderId="0" xfId="0" applyFont="1" applyAlignment="1">
      <alignment horizontal="center" vertical="top"/>
    </xf>
    <xf numFmtId="164" fontId="1" fillId="0" borderId="0" xfId="0" applyNumberFormat="1" applyFont="1" applyAlignment="1">
      <alignment horizontal="center" vertical="top"/>
    </xf>
    <xf numFmtId="0" fontId="26" fillId="6" borderId="1" xfId="0" applyFont="1" applyFill="1" applyBorder="1" applyAlignment="1">
      <alignment horizontal="left" vertical="center" wrapText="1"/>
    </xf>
    <xf numFmtId="0" fontId="26" fillId="6" borderId="1" xfId="0" applyFont="1" applyFill="1" applyBorder="1" applyAlignment="1">
      <alignment horizontal="center" vertical="center" wrapText="1"/>
    </xf>
    <xf numFmtId="3" fontId="0" fillId="0" borderId="1" xfId="0" applyNumberFormat="1" applyBorder="1" applyAlignment="1">
      <alignment horizontal="center" vertical="center" wrapText="1"/>
    </xf>
    <xf numFmtId="1"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horizontal="left"/>
    </xf>
    <xf numFmtId="0" fontId="0" fillId="2" borderId="1" xfId="0" applyFill="1" applyBorder="1" applyAlignment="1">
      <alignment horizontal="left" vertical="top" wrapText="1"/>
    </xf>
    <xf numFmtId="0" fontId="9" fillId="0" borderId="3" xfId="0" applyFont="1" applyBorder="1" applyAlignment="1">
      <alignment horizontal="center" wrapText="1"/>
    </xf>
    <xf numFmtId="0" fontId="4" fillId="0" borderId="1" xfId="0" applyFont="1" applyBorder="1" applyAlignment="1">
      <alignment horizontal="left" vertical="center" wrapText="1"/>
    </xf>
    <xf numFmtId="10" fontId="0" fillId="2" borderId="1" xfId="0" applyNumberFormat="1" applyFill="1" applyBorder="1" applyAlignment="1">
      <alignment horizontal="center" vertical="center"/>
    </xf>
    <xf numFmtId="10" fontId="0" fillId="2" borderId="1" xfId="0" applyNumberFormat="1" applyFill="1" applyBorder="1" applyAlignment="1">
      <alignment horizontal="center" vertical="center" wrapText="1"/>
    </xf>
    <xf numFmtId="0" fontId="4" fillId="3" borderId="2"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5"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12" xfId="0" applyFont="1" applyFill="1" applyBorder="1" applyAlignment="1">
      <alignment horizontal="center" vertical="center"/>
    </xf>
    <xf numFmtId="0" fontId="4" fillId="3" borderId="1" xfId="0" applyFont="1" applyFill="1" applyBorder="1" applyAlignment="1">
      <alignment horizontal="center" vertical="center"/>
    </xf>
    <xf numFmtId="0" fontId="9" fillId="0" borderId="1" xfId="0" applyFont="1" applyBorder="1" applyAlignment="1">
      <alignment horizontal="center" vertical="center" wrapText="1"/>
    </xf>
    <xf numFmtId="0" fontId="0" fillId="2" borderId="2" xfId="0" applyFill="1" applyBorder="1" applyAlignment="1">
      <alignment horizontal="left" wrapText="1"/>
    </xf>
    <xf numFmtId="0" fontId="0" fillId="2" borderId="5" xfId="0" applyFill="1" applyBorder="1" applyAlignment="1">
      <alignment horizontal="left" wrapText="1"/>
    </xf>
    <xf numFmtId="0" fontId="0" fillId="2" borderId="12" xfId="0" applyFill="1" applyBorder="1" applyAlignment="1">
      <alignment horizontal="left" wrapText="1"/>
    </xf>
    <xf numFmtId="0" fontId="1" fillId="5" borderId="2" xfId="0" applyFont="1" applyFill="1" applyBorder="1" applyAlignment="1">
      <alignment horizontal="center"/>
    </xf>
    <xf numFmtId="0" fontId="1" fillId="5" borderId="12" xfId="0" applyFont="1" applyFill="1" applyBorder="1" applyAlignment="1">
      <alignment horizontal="center"/>
    </xf>
    <xf numFmtId="0" fontId="4" fillId="0" borderId="11"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0" fillId="2" borderId="2" xfId="0" applyFill="1" applyBorder="1" applyAlignment="1">
      <alignment horizontal="left"/>
    </xf>
    <xf numFmtId="0" fontId="0" fillId="2" borderId="5" xfId="0" applyFill="1" applyBorder="1" applyAlignment="1">
      <alignment horizontal="left"/>
    </xf>
    <xf numFmtId="0" fontId="0" fillId="2" borderId="12" xfId="0" applyFill="1" applyBorder="1" applyAlignment="1">
      <alignment horizontal="left"/>
    </xf>
    <xf numFmtId="0" fontId="4" fillId="0" borderId="2" xfId="0" applyFont="1" applyBorder="1" applyAlignment="1">
      <alignment horizontal="left" vertical="center" wrapText="1"/>
    </xf>
    <xf numFmtId="0" fontId="4" fillId="0" borderId="5" xfId="0" applyFont="1" applyBorder="1" applyAlignment="1">
      <alignment horizontal="left" vertical="center" wrapText="1"/>
    </xf>
    <xf numFmtId="0" fontId="4" fillId="0" borderId="12" xfId="0" applyFont="1" applyBorder="1" applyAlignment="1">
      <alignment horizontal="left" vertical="center" wrapText="1"/>
    </xf>
    <xf numFmtId="0" fontId="4" fillId="0" borderId="2" xfId="0" applyFont="1" applyBorder="1" applyAlignment="1">
      <alignment horizontal="left" vertical="center"/>
    </xf>
    <xf numFmtId="0" fontId="4" fillId="0" borderId="5" xfId="0" applyFont="1" applyBorder="1" applyAlignment="1">
      <alignment horizontal="left" vertical="center"/>
    </xf>
    <xf numFmtId="0" fontId="4" fillId="0" borderId="12" xfId="0" applyFont="1" applyBorder="1" applyAlignment="1">
      <alignment horizontal="left" vertical="center"/>
    </xf>
    <xf numFmtId="0" fontId="0" fillId="2" borderId="9" xfId="0" applyFill="1" applyBorder="1" applyAlignment="1">
      <alignment horizontal="left" vertical="top" wrapText="1"/>
    </xf>
    <xf numFmtId="0" fontId="0" fillId="2" borderId="3" xfId="0" applyFill="1" applyBorder="1" applyAlignment="1">
      <alignment horizontal="left" vertical="top"/>
    </xf>
    <xf numFmtId="0" fontId="0" fillId="2" borderId="6" xfId="0" applyFill="1" applyBorder="1" applyAlignment="1">
      <alignment horizontal="left" vertical="top"/>
    </xf>
    <xf numFmtId="0" fontId="0" fillId="2" borderId="10" xfId="0" applyFill="1" applyBorder="1" applyAlignment="1">
      <alignment horizontal="left" vertical="top"/>
    </xf>
    <xf numFmtId="0" fontId="0" fillId="2" borderId="0" xfId="0" applyFill="1" applyAlignment="1">
      <alignment horizontal="left" vertical="top"/>
    </xf>
    <xf numFmtId="0" fontId="0" fillId="2" borderId="7" xfId="0" applyFill="1" applyBorder="1" applyAlignment="1">
      <alignment horizontal="left" vertical="top"/>
    </xf>
    <xf numFmtId="0" fontId="0" fillId="2" borderId="11" xfId="0" applyFill="1" applyBorder="1" applyAlignment="1">
      <alignment horizontal="left" vertical="top"/>
    </xf>
    <xf numFmtId="0" fontId="0" fillId="2" borderId="4" xfId="0" applyFill="1" applyBorder="1" applyAlignment="1">
      <alignment horizontal="left" vertical="top"/>
    </xf>
    <xf numFmtId="0" fontId="0" fillId="2" borderId="8" xfId="0" applyFill="1" applyBorder="1" applyAlignment="1">
      <alignment horizontal="left" vertical="top"/>
    </xf>
    <xf numFmtId="0" fontId="0" fillId="2" borderId="9" xfId="0" applyFill="1" applyBorder="1" applyAlignment="1">
      <alignment horizontal="left" vertical="top"/>
    </xf>
    <xf numFmtId="14" fontId="26" fillId="8" borderId="19" xfId="0" applyNumberFormat="1" applyFont="1" applyFill="1" applyBorder="1" applyAlignment="1">
      <alignment vertical="center" wrapText="1"/>
    </xf>
    <xf numFmtId="14" fontId="26" fillId="8" borderId="20" xfId="0" applyNumberFormat="1" applyFont="1" applyFill="1" applyBorder="1" applyAlignment="1">
      <alignment vertical="center" wrapText="1"/>
    </xf>
    <xf numFmtId="14" fontId="26" fillId="8" borderId="17" xfId="0" applyNumberFormat="1" applyFont="1" applyFill="1" applyBorder="1" applyAlignment="1">
      <alignment vertical="center" wrapText="1"/>
    </xf>
    <xf numFmtId="14" fontId="26" fillId="8" borderId="18" xfId="0" applyNumberFormat="1" applyFont="1" applyFill="1" applyBorder="1" applyAlignment="1">
      <alignment vertical="center" wrapText="1"/>
    </xf>
    <xf numFmtId="0" fontId="0" fillId="2" borderId="3" xfId="0" applyFill="1" applyBorder="1" applyAlignment="1">
      <alignment horizontal="left" vertical="top" wrapText="1"/>
    </xf>
    <xf numFmtId="0" fontId="0" fillId="2" borderId="6" xfId="0" applyFill="1" applyBorder="1" applyAlignment="1">
      <alignment horizontal="left" vertical="top" wrapText="1"/>
    </xf>
    <xf numFmtId="0" fontId="0" fillId="2" borderId="11" xfId="0" applyFill="1" applyBorder="1" applyAlignment="1">
      <alignment horizontal="left" vertical="top" wrapText="1"/>
    </xf>
    <xf numFmtId="0" fontId="0" fillId="2" borderId="4" xfId="0" applyFill="1" applyBorder="1" applyAlignment="1">
      <alignment horizontal="left" vertical="top" wrapText="1"/>
    </xf>
    <xf numFmtId="0" fontId="0" fillId="2" borderId="8" xfId="0" applyFill="1" applyBorder="1" applyAlignment="1">
      <alignment horizontal="left" vertical="top" wrapText="1"/>
    </xf>
    <xf numFmtId="0" fontId="14" fillId="0" borderId="0" xfId="0" applyFont="1" applyAlignment="1">
      <alignment wrapText="1"/>
    </xf>
    <xf numFmtId="0" fontId="13" fillId="0" borderId="0" xfId="0" applyFont="1" applyAlignment="1">
      <alignment vertical="top" wrapText="1"/>
    </xf>
    <xf numFmtId="0" fontId="15" fillId="0" borderId="1" xfId="0" applyFont="1" applyBorder="1" applyAlignment="1">
      <alignment vertical="top" wrapText="1"/>
    </xf>
    <xf numFmtId="0" fontId="14" fillId="0" borderId="1" xfId="0" applyFont="1" applyBorder="1" applyAlignment="1">
      <alignment vertical="top" wrapText="1"/>
    </xf>
    <xf numFmtId="0" fontId="16" fillId="0" borderId="1" xfId="0" applyFont="1" applyBorder="1" applyAlignment="1">
      <alignment vertical="top" wrapText="1"/>
    </xf>
    <xf numFmtId="0" fontId="14" fillId="0" borderId="1" xfId="0" applyFont="1" applyBorder="1" applyAlignment="1">
      <alignment vertical="top"/>
    </xf>
    <xf numFmtId="0" fontId="15" fillId="0" borderId="2" xfId="0" applyFont="1" applyBorder="1" applyAlignment="1">
      <alignment vertical="top" wrapText="1"/>
    </xf>
    <xf numFmtId="0" fontId="14" fillId="0" borderId="12" xfId="0" applyFont="1" applyBorder="1" applyAlignment="1">
      <alignment vertical="top" wrapText="1"/>
    </xf>
    <xf numFmtId="0" fontId="13" fillId="0" borderId="1" xfId="0" applyFont="1" applyBorder="1" applyAlignment="1">
      <alignment vertical="top" wrapText="1"/>
    </xf>
    <xf numFmtId="0" fontId="11" fillId="0" borderId="1" xfId="0" applyFont="1" applyBorder="1" applyAlignment="1">
      <alignment horizontal="left" vertical="center" wrapText="1"/>
    </xf>
    <xf numFmtId="0" fontId="1" fillId="2" borderId="1" xfId="0" applyFont="1" applyFill="1" applyBorder="1" applyAlignment="1">
      <alignment horizontal="left" vertical="top"/>
    </xf>
    <xf numFmtId="0" fontId="9" fillId="3" borderId="1" xfId="0" applyFont="1" applyFill="1" applyBorder="1" applyAlignment="1">
      <alignment horizontal="left" vertical="center" wrapText="1"/>
    </xf>
    <xf numFmtId="0" fontId="0" fillId="7" borderId="14" xfId="0" applyFill="1" applyBorder="1" applyAlignment="1">
      <alignment horizontal="center" vertical="center" wrapText="1"/>
    </xf>
    <xf numFmtId="0" fontId="0" fillId="7" borderId="13" xfId="0" applyFill="1" applyBorder="1" applyAlignment="1">
      <alignment horizontal="center" vertical="center" wrapText="1"/>
    </xf>
    <xf numFmtId="0" fontId="0" fillId="4" borderId="2" xfId="0" applyFill="1" applyBorder="1" applyAlignment="1">
      <alignment horizontal="center" vertical="center" wrapText="1"/>
    </xf>
    <xf numFmtId="0" fontId="0" fillId="4" borderId="12" xfId="0" applyFill="1" applyBorder="1" applyAlignment="1">
      <alignment horizontal="center" vertical="center" wrapText="1"/>
    </xf>
    <xf numFmtId="0" fontId="25" fillId="9" borderId="2" xfId="0" applyFont="1" applyFill="1" applyBorder="1" applyAlignment="1">
      <alignment horizontal="left" vertical="center" wrapText="1"/>
    </xf>
    <xf numFmtId="0" fontId="25" fillId="9" borderId="5" xfId="0" applyFont="1" applyFill="1" applyBorder="1" applyAlignment="1">
      <alignment horizontal="left" vertical="center" wrapText="1"/>
    </xf>
    <xf numFmtId="0" fontId="25" fillId="9" borderId="12" xfId="0" applyFont="1" applyFill="1" applyBorder="1" applyAlignment="1">
      <alignment horizontal="left" vertical="center" wrapText="1"/>
    </xf>
    <xf numFmtId="0" fontId="25" fillId="9" borderId="9" xfId="0" applyFont="1" applyFill="1" applyBorder="1" applyAlignment="1">
      <alignment horizontal="left" vertical="center" wrapText="1"/>
    </xf>
    <xf numFmtId="0" fontId="25" fillId="9" borderId="3" xfId="0" applyFont="1" applyFill="1" applyBorder="1" applyAlignment="1">
      <alignment horizontal="left" vertical="center" wrapText="1"/>
    </xf>
    <xf numFmtId="0" fontId="25" fillId="9" borderId="6" xfId="0" applyFont="1" applyFill="1" applyBorder="1" applyAlignment="1">
      <alignment horizontal="left" vertical="center" wrapText="1"/>
    </xf>
    <xf numFmtId="0" fontId="4" fillId="0" borderId="11" xfId="0" applyFont="1" applyBorder="1" applyAlignment="1">
      <alignment horizontal="left" vertical="center" wrapText="1"/>
    </xf>
    <xf numFmtId="0" fontId="4" fillId="0" borderId="4" xfId="0" applyFont="1" applyBorder="1" applyAlignment="1">
      <alignment horizontal="left" vertical="center" wrapText="1"/>
    </xf>
    <xf numFmtId="0" fontId="9" fillId="0" borderId="2" xfId="0" applyFont="1" applyBorder="1" applyAlignment="1">
      <alignment horizontal="left" vertical="center"/>
    </xf>
    <xf numFmtId="0" fontId="9" fillId="0" borderId="5" xfId="0" applyFont="1" applyBorder="1" applyAlignment="1">
      <alignment horizontal="left" vertical="center"/>
    </xf>
    <xf numFmtId="0" fontId="9" fillId="0" borderId="12" xfId="0" applyFont="1" applyBorder="1" applyAlignment="1">
      <alignment horizontal="left" vertical="center"/>
    </xf>
    <xf numFmtId="0" fontId="11"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7" fillId="0" borderId="0" xfId="0" applyFont="1" applyAlignment="1">
      <alignment horizontal="left" vertical="top" wrapText="1"/>
    </xf>
    <xf numFmtId="0" fontId="11" fillId="0" borderId="12" xfId="0" applyFont="1" applyBorder="1" applyAlignment="1">
      <alignment horizontal="center" vertical="center" wrapText="1"/>
    </xf>
    <xf numFmtId="0" fontId="0" fillId="2" borderId="9" xfId="0" applyFill="1" applyBorder="1" applyAlignment="1">
      <alignment horizontal="center" vertical="top"/>
    </xf>
    <xf numFmtId="0" fontId="0" fillId="2" borderId="3" xfId="0" applyFill="1" applyBorder="1" applyAlignment="1">
      <alignment horizontal="center" vertical="top"/>
    </xf>
    <xf numFmtId="0" fontId="0" fillId="2" borderId="11" xfId="0" applyFill="1" applyBorder="1" applyAlignment="1">
      <alignment horizontal="center" vertical="top"/>
    </xf>
    <xf numFmtId="0" fontId="0" fillId="2" borderId="4" xfId="0" applyFill="1" applyBorder="1" applyAlignment="1">
      <alignment horizontal="center" vertical="top"/>
    </xf>
    <xf numFmtId="0" fontId="9" fillId="0" borderId="9" xfId="0" applyFont="1" applyBorder="1" applyAlignment="1">
      <alignment horizontal="left" vertical="center" wrapText="1"/>
    </xf>
    <xf numFmtId="0" fontId="9" fillId="0" borderId="6" xfId="0" applyFont="1" applyBorder="1" applyAlignment="1">
      <alignment horizontal="left" vertical="center" wrapText="1"/>
    </xf>
    <xf numFmtId="0" fontId="9" fillId="0" borderId="11"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5" xfId="0" applyFont="1" applyBorder="1" applyAlignment="1">
      <alignment horizontal="center" vertical="center" wrapText="1"/>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1" fillId="2" borderId="9" xfId="0" applyFont="1" applyFill="1" applyBorder="1" applyAlignment="1">
      <alignment horizontal="center" vertical="top"/>
    </xf>
    <xf numFmtId="0" fontId="1" fillId="2" borderId="3" xfId="0" applyFont="1" applyFill="1" applyBorder="1" applyAlignment="1">
      <alignment horizontal="center" vertical="top"/>
    </xf>
    <xf numFmtId="0" fontId="1" fillId="2" borderId="6" xfId="0" applyFont="1" applyFill="1" applyBorder="1" applyAlignment="1">
      <alignment horizontal="center" vertical="top"/>
    </xf>
    <xf numFmtId="0" fontId="1" fillId="2" borderId="11" xfId="0" applyFont="1" applyFill="1" applyBorder="1" applyAlignment="1">
      <alignment horizontal="center" vertical="top"/>
    </xf>
    <xf numFmtId="0" fontId="1" fillId="2" borderId="4" xfId="0" applyFont="1" applyFill="1" applyBorder="1" applyAlignment="1">
      <alignment horizontal="center" vertical="top"/>
    </xf>
    <xf numFmtId="0" fontId="1" fillId="2" borderId="8" xfId="0" applyFont="1" applyFill="1" applyBorder="1" applyAlignment="1">
      <alignment horizontal="center" vertical="top"/>
    </xf>
    <xf numFmtId="0" fontId="9" fillId="0" borderId="1" xfId="0" applyFont="1" applyBorder="1" applyAlignment="1">
      <alignment horizontal="left" vertical="center" wrapText="1"/>
    </xf>
    <xf numFmtId="0" fontId="9" fillId="0" borderId="2" xfId="0" applyFont="1" applyBorder="1" applyAlignment="1">
      <alignment horizontal="center" vertical="center" wrapText="1"/>
    </xf>
    <xf numFmtId="0" fontId="9" fillId="0" borderId="12" xfId="0" applyFont="1" applyBorder="1" applyAlignment="1">
      <alignment horizontal="center" vertical="center" wrapText="1"/>
    </xf>
    <xf numFmtId="0" fontId="1" fillId="0" borderId="0" xfId="0" applyFont="1" applyAlignment="1">
      <alignment horizontal="left" wrapText="1"/>
    </xf>
    <xf numFmtId="0" fontId="1" fillId="0" borderId="1" xfId="0" applyFont="1" applyBorder="1" applyAlignment="1">
      <alignment horizontal="center" vertical="center"/>
    </xf>
    <xf numFmtId="0" fontId="4" fillId="0" borderId="4" xfId="0" applyFont="1" applyBorder="1" applyAlignment="1">
      <alignment horizontal="center"/>
    </xf>
    <xf numFmtId="0" fontId="4" fillId="0" borderId="1" xfId="0" applyFont="1" applyBorder="1" applyAlignment="1">
      <alignment horizontal="center"/>
    </xf>
    <xf numFmtId="0" fontId="1" fillId="2" borderId="9" xfId="0" applyFont="1" applyFill="1" applyBorder="1" applyAlignment="1">
      <alignment horizontal="left" vertical="top"/>
    </xf>
    <xf numFmtId="0" fontId="1" fillId="2" borderId="3" xfId="0" applyFont="1" applyFill="1" applyBorder="1" applyAlignment="1">
      <alignment horizontal="left" vertical="top"/>
    </xf>
    <xf numFmtId="0" fontId="1" fillId="2" borderId="6" xfId="0" applyFont="1" applyFill="1" applyBorder="1" applyAlignment="1">
      <alignment horizontal="left" vertical="top"/>
    </xf>
    <xf numFmtId="0" fontId="1" fillId="2" borderId="10" xfId="0" applyFont="1" applyFill="1" applyBorder="1" applyAlignment="1">
      <alignment horizontal="left" vertical="top"/>
    </xf>
    <xf numFmtId="0" fontId="1" fillId="2" borderId="0" xfId="0" applyFont="1" applyFill="1" applyAlignment="1">
      <alignment horizontal="left" vertical="top"/>
    </xf>
    <xf numFmtId="0" fontId="1" fillId="2" borderId="7" xfId="0" applyFont="1" applyFill="1" applyBorder="1" applyAlignment="1">
      <alignment horizontal="left" vertical="top"/>
    </xf>
    <xf numFmtId="0" fontId="1" fillId="2" borderId="11" xfId="0" applyFont="1" applyFill="1" applyBorder="1" applyAlignment="1">
      <alignment horizontal="left" vertical="top"/>
    </xf>
    <xf numFmtId="0" fontId="1" fillId="2" borderId="4" xfId="0" applyFont="1" applyFill="1" applyBorder="1" applyAlignment="1">
      <alignment horizontal="left" vertical="top"/>
    </xf>
    <xf numFmtId="0" fontId="1" fillId="2" borderId="8" xfId="0" applyFont="1" applyFill="1" applyBorder="1" applyAlignment="1">
      <alignment horizontal="left" vertical="top"/>
    </xf>
    <xf numFmtId="0" fontId="4" fillId="0" borderId="2" xfId="0" applyFont="1" applyBorder="1" applyAlignment="1">
      <alignment horizontal="left" vertical="top" wrapText="1"/>
    </xf>
    <xf numFmtId="0" fontId="4" fillId="0" borderId="5" xfId="0" applyFont="1" applyBorder="1" applyAlignment="1">
      <alignment horizontal="left" vertical="top" wrapText="1"/>
    </xf>
    <xf numFmtId="0" fontId="4" fillId="0" borderId="12" xfId="0" applyFont="1" applyBorder="1" applyAlignment="1">
      <alignment horizontal="left" vertical="top" wrapText="1"/>
    </xf>
    <xf numFmtId="0" fontId="1" fillId="2" borderId="9"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10" xfId="0" applyFont="1" applyFill="1" applyBorder="1" applyAlignment="1">
      <alignment horizontal="left" vertical="top" wrapText="1"/>
    </xf>
    <xf numFmtId="0" fontId="1" fillId="2" borderId="0" xfId="0" applyFont="1" applyFill="1" applyAlignment="1">
      <alignment horizontal="left" vertical="top" wrapText="1"/>
    </xf>
    <xf numFmtId="0" fontId="1" fillId="2" borderId="7"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8" xfId="0" applyFont="1" applyFill="1" applyBorder="1" applyAlignment="1">
      <alignment horizontal="left" vertical="top" wrapText="1"/>
    </xf>
  </cellXfs>
  <cellStyles count="4">
    <cellStyle name="Comma" xfId="2" builtinId="3"/>
    <cellStyle name="Hyperlink" xfId="3"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0" i="0" baseline="0">
                <a:effectLst/>
              </a:rPr>
              <a:t>mg/Nm3</a:t>
            </a:r>
            <a:endParaRPr lang="en-GB">
              <a:effectLst/>
            </a:endParaRPr>
          </a:p>
        </c:rich>
      </c:tx>
      <c:layout>
        <c:manualLayout>
          <c:xMode val="edge"/>
          <c:yMode val="edge"/>
          <c:x val="5.4000591604946288E-2"/>
          <c:y val="0.33373639661426846"/>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HCl!$B$6</c:f>
              <c:strCache>
                <c:ptCount val="1"/>
                <c:pt idx="0">
                  <c:v>1/2 hourly HCl ELV</c:v>
                </c:pt>
              </c:strCache>
            </c:strRef>
          </c:tx>
          <c:spPr>
            <a:ln w="28575" cap="rnd">
              <a:solidFill>
                <a:schemeClr val="accent1"/>
              </a:solidFill>
              <a:round/>
            </a:ln>
            <a:effectLst/>
          </c:spPr>
          <c:marker>
            <c:symbol val="none"/>
          </c:marker>
          <c:cat>
            <c:strRef>
              <c:f>HCl!$A$7:$A$18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HCl!$B$7:$B$18</c:f>
              <c:numCache>
                <c:formatCode>General</c:formatCode>
                <c:ptCount val="12"/>
                <c:pt idx="0">
                  <c:v>60</c:v>
                </c:pt>
                <c:pt idx="1">
                  <c:v>60</c:v>
                </c:pt>
                <c:pt idx="2">
                  <c:v>60</c:v>
                </c:pt>
                <c:pt idx="3">
                  <c:v>60</c:v>
                </c:pt>
                <c:pt idx="4">
                  <c:v>60</c:v>
                </c:pt>
                <c:pt idx="5">
                  <c:v>60</c:v>
                </c:pt>
                <c:pt idx="6">
                  <c:v>60</c:v>
                </c:pt>
                <c:pt idx="7">
                  <c:v>60</c:v>
                </c:pt>
                <c:pt idx="8">
                  <c:v>60</c:v>
                </c:pt>
                <c:pt idx="9">
                  <c:v>60</c:v>
                </c:pt>
                <c:pt idx="10">
                  <c:v>60</c:v>
                </c:pt>
                <c:pt idx="11">
                  <c:v>60</c:v>
                </c:pt>
              </c:numCache>
            </c:numRef>
          </c:val>
          <c:smooth val="0"/>
          <c:extLst>
            <c:ext xmlns:c16="http://schemas.microsoft.com/office/drawing/2014/chart" uri="{C3380CC4-5D6E-409C-BE32-E72D297353CC}">
              <c16:uniqueId val="{00000000-0AC3-4F77-9EF9-3972D88DA90A}"/>
            </c:ext>
          </c:extLst>
        </c:ser>
        <c:ser>
          <c:idx val="1"/>
          <c:order val="1"/>
          <c:tx>
            <c:strRef>
              <c:f>HCl!$C$6</c:f>
              <c:strCache>
                <c:ptCount val="1"/>
                <c:pt idx="0">
                  <c:v>Monthly 1/2 hourly mean</c:v>
                </c:pt>
              </c:strCache>
            </c:strRef>
          </c:tx>
          <c:spPr>
            <a:ln w="28575" cap="rnd">
              <a:solidFill>
                <a:schemeClr val="accent2"/>
              </a:solidFill>
              <a:round/>
            </a:ln>
            <a:effectLst/>
          </c:spPr>
          <c:marker>
            <c:symbol val="none"/>
          </c:marker>
          <c:cat>
            <c:strRef>
              <c:f>HCl!$A$7:$A$18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HCl!$C$7:$C$18</c:f>
              <c:numCache>
                <c:formatCode>General</c:formatCode>
                <c:ptCount val="12"/>
                <c:pt idx="0">
                  <c:v>6</c:v>
                </c:pt>
                <c:pt idx="1">
                  <c:v>5.5</c:v>
                </c:pt>
                <c:pt idx="2">
                  <c:v>6.5</c:v>
                </c:pt>
                <c:pt idx="3">
                  <c:v>4.8499999999999996</c:v>
                </c:pt>
                <c:pt idx="4">
                  <c:v>4.2</c:v>
                </c:pt>
                <c:pt idx="5">
                  <c:v>5.25</c:v>
                </c:pt>
                <c:pt idx="6">
                  <c:v>5.15</c:v>
                </c:pt>
                <c:pt idx="7">
                  <c:v>5.45</c:v>
                </c:pt>
                <c:pt idx="8">
                  <c:v>5.3</c:v>
                </c:pt>
                <c:pt idx="9">
                  <c:v>7.05</c:v>
                </c:pt>
                <c:pt idx="10">
                  <c:v>7.05</c:v>
                </c:pt>
                <c:pt idx="11">
                  <c:v>6.5500000000000007</c:v>
                </c:pt>
              </c:numCache>
            </c:numRef>
          </c:val>
          <c:smooth val="0"/>
          <c:extLst>
            <c:ext xmlns:c16="http://schemas.microsoft.com/office/drawing/2014/chart" uri="{C3380CC4-5D6E-409C-BE32-E72D297353CC}">
              <c16:uniqueId val="{00000001-0AC3-4F77-9EF9-3972D88DA90A}"/>
            </c:ext>
          </c:extLst>
        </c:ser>
        <c:ser>
          <c:idx val="2"/>
          <c:order val="2"/>
          <c:tx>
            <c:strRef>
              <c:f>HCl!$D$6</c:f>
              <c:strCache>
                <c:ptCount val="1"/>
                <c:pt idx="0">
                  <c:v>Highest 1/2 hourly maximum</c:v>
                </c:pt>
              </c:strCache>
            </c:strRef>
          </c:tx>
          <c:spPr>
            <a:ln w="28575" cap="rnd">
              <a:solidFill>
                <a:schemeClr val="accent3"/>
              </a:solidFill>
              <a:round/>
            </a:ln>
            <a:effectLst/>
          </c:spPr>
          <c:marker>
            <c:symbol val="none"/>
          </c:marker>
          <c:cat>
            <c:strRef>
              <c:f>HCl!$A$7:$A$18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HCl!$D$7:$D$18</c:f>
              <c:numCache>
                <c:formatCode>General</c:formatCode>
                <c:ptCount val="12"/>
                <c:pt idx="0">
                  <c:v>40.1</c:v>
                </c:pt>
                <c:pt idx="1">
                  <c:v>29.3</c:v>
                </c:pt>
                <c:pt idx="2">
                  <c:v>38.5</c:v>
                </c:pt>
                <c:pt idx="3">
                  <c:v>59.5</c:v>
                </c:pt>
                <c:pt idx="4">
                  <c:v>49.3</c:v>
                </c:pt>
                <c:pt idx="5">
                  <c:v>37.700000000000003</c:v>
                </c:pt>
                <c:pt idx="6">
                  <c:v>42.1</c:v>
                </c:pt>
                <c:pt idx="7">
                  <c:v>26.9</c:v>
                </c:pt>
                <c:pt idx="8">
                  <c:v>34.799999999999997</c:v>
                </c:pt>
                <c:pt idx="9">
                  <c:v>44.8</c:v>
                </c:pt>
                <c:pt idx="10">
                  <c:v>29.6</c:v>
                </c:pt>
                <c:pt idx="11">
                  <c:v>35.6</c:v>
                </c:pt>
              </c:numCache>
            </c:numRef>
          </c:val>
          <c:smooth val="0"/>
          <c:extLst>
            <c:ext xmlns:c16="http://schemas.microsoft.com/office/drawing/2014/chart" uri="{C3380CC4-5D6E-409C-BE32-E72D297353CC}">
              <c16:uniqueId val="{00000002-0AC3-4F77-9EF9-3972D88DA90A}"/>
            </c:ext>
          </c:extLst>
        </c:ser>
        <c:ser>
          <c:idx val="3"/>
          <c:order val="3"/>
          <c:tx>
            <c:strRef>
              <c:f>HCl!$E$6</c:f>
              <c:strCache>
                <c:ptCount val="1"/>
                <c:pt idx="0">
                  <c:v>Daily HCl ELV</c:v>
                </c:pt>
              </c:strCache>
            </c:strRef>
          </c:tx>
          <c:spPr>
            <a:ln w="28575" cap="rnd">
              <a:solidFill>
                <a:schemeClr val="accent4"/>
              </a:solidFill>
              <a:round/>
            </a:ln>
            <a:effectLst/>
          </c:spPr>
          <c:marker>
            <c:symbol val="none"/>
          </c:marker>
          <c:cat>
            <c:strRef>
              <c:f>HCl!$A$7:$A$18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HCl!$E$7:$E$18</c:f>
              <c:numCache>
                <c:formatCode>General</c:formatCode>
                <c:ptCount val="12"/>
                <c:pt idx="0">
                  <c:v>10</c:v>
                </c:pt>
                <c:pt idx="1">
                  <c:v>10</c:v>
                </c:pt>
                <c:pt idx="2">
                  <c:v>10</c:v>
                </c:pt>
                <c:pt idx="3">
                  <c:v>10</c:v>
                </c:pt>
                <c:pt idx="4">
                  <c:v>10</c:v>
                </c:pt>
                <c:pt idx="5">
                  <c:v>10</c:v>
                </c:pt>
                <c:pt idx="6">
                  <c:v>10</c:v>
                </c:pt>
                <c:pt idx="7">
                  <c:v>10</c:v>
                </c:pt>
                <c:pt idx="8">
                  <c:v>10</c:v>
                </c:pt>
                <c:pt idx="9">
                  <c:v>10</c:v>
                </c:pt>
                <c:pt idx="10">
                  <c:v>10</c:v>
                </c:pt>
                <c:pt idx="11">
                  <c:v>10</c:v>
                </c:pt>
              </c:numCache>
            </c:numRef>
          </c:val>
          <c:smooth val="0"/>
          <c:extLst>
            <c:ext xmlns:c16="http://schemas.microsoft.com/office/drawing/2014/chart" uri="{C3380CC4-5D6E-409C-BE32-E72D297353CC}">
              <c16:uniqueId val="{00000003-0AC3-4F77-9EF9-3972D88DA90A}"/>
            </c:ext>
          </c:extLst>
        </c:ser>
        <c:ser>
          <c:idx val="4"/>
          <c:order val="4"/>
          <c:tx>
            <c:strRef>
              <c:f>HCl!$F$6</c:f>
              <c:strCache>
                <c:ptCount val="1"/>
                <c:pt idx="0">
                  <c:v>Monthly daily mean</c:v>
                </c:pt>
              </c:strCache>
            </c:strRef>
          </c:tx>
          <c:spPr>
            <a:ln w="28575" cap="rnd">
              <a:solidFill>
                <a:schemeClr val="accent5"/>
              </a:solidFill>
              <a:round/>
            </a:ln>
            <a:effectLst/>
          </c:spPr>
          <c:marker>
            <c:symbol val="none"/>
          </c:marker>
          <c:cat>
            <c:strRef>
              <c:f>HCl!$A$7:$A$18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HCl!$F$7:$F$18</c:f>
              <c:numCache>
                <c:formatCode>General</c:formatCode>
                <c:ptCount val="12"/>
                <c:pt idx="0">
                  <c:v>6</c:v>
                </c:pt>
                <c:pt idx="1">
                  <c:v>5.5</c:v>
                </c:pt>
                <c:pt idx="2">
                  <c:v>5.65</c:v>
                </c:pt>
                <c:pt idx="3">
                  <c:v>4.8499999999999996</c:v>
                </c:pt>
                <c:pt idx="4">
                  <c:v>4.2</c:v>
                </c:pt>
                <c:pt idx="5">
                  <c:v>5.25</c:v>
                </c:pt>
                <c:pt idx="6">
                  <c:v>5.15</c:v>
                </c:pt>
                <c:pt idx="7">
                  <c:v>5.45</c:v>
                </c:pt>
                <c:pt idx="8">
                  <c:v>5.8</c:v>
                </c:pt>
                <c:pt idx="9">
                  <c:v>7.05</c:v>
                </c:pt>
                <c:pt idx="10">
                  <c:v>7.05</c:v>
                </c:pt>
                <c:pt idx="11">
                  <c:v>6.5500000000000007</c:v>
                </c:pt>
              </c:numCache>
            </c:numRef>
          </c:val>
          <c:smooth val="0"/>
          <c:extLst>
            <c:ext xmlns:c16="http://schemas.microsoft.com/office/drawing/2014/chart" uri="{C3380CC4-5D6E-409C-BE32-E72D297353CC}">
              <c16:uniqueId val="{00000004-0AC3-4F77-9EF9-3972D88DA90A}"/>
            </c:ext>
          </c:extLst>
        </c:ser>
        <c:ser>
          <c:idx val="5"/>
          <c:order val="5"/>
          <c:tx>
            <c:strRef>
              <c:f>HCl!$G$6</c:f>
              <c:strCache>
                <c:ptCount val="1"/>
                <c:pt idx="0">
                  <c:v>Highest daily maximum</c:v>
                </c:pt>
              </c:strCache>
            </c:strRef>
          </c:tx>
          <c:spPr>
            <a:ln w="28575" cap="rnd">
              <a:solidFill>
                <a:schemeClr val="accent6"/>
              </a:solidFill>
              <a:round/>
            </a:ln>
            <a:effectLst/>
          </c:spPr>
          <c:marker>
            <c:symbol val="none"/>
          </c:marker>
          <c:cat>
            <c:strRef>
              <c:f>HCl!$A$7:$A$18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HCl!$G$7:$G$18</c:f>
              <c:numCache>
                <c:formatCode>General</c:formatCode>
                <c:ptCount val="12"/>
                <c:pt idx="0">
                  <c:v>9.3000000000000007</c:v>
                </c:pt>
                <c:pt idx="1">
                  <c:v>8.8000000000000007</c:v>
                </c:pt>
                <c:pt idx="2">
                  <c:v>8.6</c:v>
                </c:pt>
                <c:pt idx="3">
                  <c:v>8.9</c:v>
                </c:pt>
                <c:pt idx="4">
                  <c:v>8.4</c:v>
                </c:pt>
                <c:pt idx="5">
                  <c:v>8.9</c:v>
                </c:pt>
                <c:pt idx="6">
                  <c:v>8.5</c:v>
                </c:pt>
                <c:pt idx="7">
                  <c:v>9.1</c:v>
                </c:pt>
                <c:pt idx="8">
                  <c:v>8.6999999999999993</c:v>
                </c:pt>
                <c:pt idx="9">
                  <c:v>8.6</c:v>
                </c:pt>
                <c:pt idx="10">
                  <c:v>9.4</c:v>
                </c:pt>
                <c:pt idx="11">
                  <c:v>9</c:v>
                </c:pt>
              </c:numCache>
            </c:numRef>
          </c:val>
          <c:smooth val="0"/>
          <c:extLst>
            <c:ext xmlns:c16="http://schemas.microsoft.com/office/drawing/2014/chart" uri="{C3380CC4-5D6E-409C-BE32-E72D297353CC}">
              <c16:uniqueId val="{00000005-0AC3-4F77-9EF9-3972D88DA90A}"/>
            </c:ext>
          </c:extLst>
        </c:ser>
        <c:dLbls>
          <c:showLegendKey val="0"/>
          <c:showVal val="0"/>
          <c:showCatName val="0"/>
          <c:showSerName val="0"/>
          <c:showPercent val="0"/>
          <c:showBubbleSize val="0"/>
        </c:dLbls>
        <c:smooth val="0"/>
        <c:axId val="1132615263"/>
        <c:axId val="1132608607"/>
      </c:lineChart>
      <c:catAx>
        <c:axId val="11326152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2608607"/>
        <c:crosses val="autoZero"/>
        <c:auto val="1"/>
        <c:lblAlgn val="ctr"/>
        <c:lblOffset val="100"/>
        <c:noMultiLvlLbl val="0"/>
      </c:catAx>
      <c:valAx>
        <c:axId val="11326086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261526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0" i="0" baseline="0">
                <a:effectLst/>
              </a:rPr>
              <a:t>mg/Nm3</a:t>
            </a:r>
            <a:endParaRPr lang="en-GB">
              <a:effectLst/>
            </a:endParaRPr>
          </a:p>
        </c:rich>
      </c:tx>
      <c:layout>
        <c:manualLayout>
          <c:xMode val="edge"/>
          <c:yMode val="edge"/>
          <c:x val="3.6338075253860923E-2"/>
          <c:y val="0.34548944337811899"/>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'SO2'!$B$6</c:f>
              <c:strCache>
                <c:ptCount val="1"/>
                <c:pt idx="0">
                  <c:v>1/2 hourly SO2 ELV</c:v>
                </c:pt>
              </c:strCache>
            </c:strRef>
          </c:tx>
          <c:spPr>
            <a:ln w="28575" cap="rnd">
              <a:solidFill>
                <a:schemeClr val="accent1"/>
              </a:solidFill>
              <a:round/>
            </a:ln>
            <a:effectLst/>
          </c:spPr>
          <c:marker>
            <c:symbol val="none"/>
          </c:marker>
          <c:cat>
            <c:strRef>
              <c:f>'SO2'!$A$7:$A$18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'SO2'!$B$7:$B$18</c:f>
              <c:numCache>
                <c:formatCode>General</c:formatCode>
                <c:ptCount val="12"/>
                <c:pt idx="0">
                  <c:v>200</c:v>
                </c:pt>
                <c:pt idx="1">
                  <c:v>200</c:v>
                </c:pt>
                <c:pt idx="2">
                  <c:v>200</c:v>
                </c:pt>
                <c:pt idx="3">
                  <c:v>200</c:v>
                </c:pt>
                <c:pt idx="4">
                  <c:v>200</c:v>
                </c:pt>
                <c:pt idx="5">
                  <c:v>200</c:v>
                </c:pt>
                <c:pt idx="6">
                  <c:v>200</c:v>
                </c:pt>
                <c:pt idx="7">
                  <c:v>200</c:v>
                </c:pt>
                <c:pt idx="8">
                  <c:v>200</c:v>
                </c:pt>
                <c:pt idx="9">
                  <c:v>200</c:v>
                </c:pt>
                <c:pt idx="10">
                  <c:v>200</c:v>
                </c:pt>
                <c:pt idx="11">
                  <c:v>200</c:v>
                </c:pt>
              </c:numCache>
            </c:numRef>
          </c:val>
          <c:smooth val="0"/>
          <c:extLst>
            <c:ext xmlns:c16="http://schemas.microsoft.com/office/drawing/2014/chart" uri="{C3380CC4-5D6E-409C-BE32-E72D297353CC}">
              <c16:uniqueId val="{00000000-C7E9-41AB-8667-D26F769B3B7E}"/>
            </c:ext>
          </c:extLst>
        </c:ser>
        <c:ser>
          <c:idx val="1"/>
          <c:order val="1"/>
          <c:tx>
            <c:strRef>
              <c:f>'SO2'!$C$6</c:f>
              <c:strCache>
                <c:ptCount val="1"/>
                <c:pt idx="0">
                  <c:v>Monthly 1/2 hourly mean</c:v>
                </c:pt>
              </c:strCache>
            </c:strRef>
          </c:tx>
          <c:spPr>
            <a:ln w="28575" cap="rnd">
              <a:solidFill>
                <a:schemeClr val="accent2"/>
              </a:solidFill>
              <a:round/>
            </a:ln>
            <a:effectLst/>
          </c:spPr>
          <c:marker>
            <c:symbol val="none"/>
          </c:marker>
          <c:cat>
            <c:strRef>
              <c:f>'SO2'!$A$7:$A$18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'SO2'!$C$7:$C$18</c:f>
              <c:numCache>
                <c:formatCode>General</c:formatCode>
                <c:ptCount val="12"/>
                <c:pt idx="0">
                  <c:v>19.299999999999997</c:v>
                </c:pt>
                <c:pt idx="1">
                  <c:v>21.1</c:v>
                </c:pt>
                <c:pt idx="2">
                  <c:v>22.45</c:v>
                </c:pt>
                <c:pt idx="3">
                  <c:v>18.8</c:v>
                </c:pt>
                <c:pt idx="4">
                  <c:v>15.5</c:v>
                </c:pt>
                <c:pt idx="5">
                  <c:v>20.5</c:v>
                </c:pt>
                <c:pt idx="6">
                  <c:v>18.850000000000001</c:v>
                </c:pt>
                <c:pt idx="7">
                  <c:v>20.2</c:v>
                </c:pt>
                <c:pt idx="8">
                  <c:v>16.2</c:v>
                </c:pt>
                <c:pt idx="9">
                  <c:v>19.100000000000001</c:v>
                </c:pt>
                <c:pt idx="10">
                  <c:v>13.1</c:v>
                </c:pt>
                <c:pt idx="11">
                  <c:v>17.350000000000001</c:v>
                </c:pt>
              </c:numCache>
            </c:numRef>
          </c:val>
          <c:smooth val="0"/>
          <c:extLst>
            <c:ext xmlns:c16="http://schemas.microsoft.com/office/drawing/2014/chart" uri="{C3380CC4-5D6E-409C-BE32-E72D297353CC}">
              <c16:uniqueId val="{00000001-C7E9-41AB-8667-D26F769B3B7E}"/>
            </c:ext>
          </c:extLst>
        </c:ser>
        <c:ser>
          <c:idx val="2"/>
          <c:order val="2"/>
          <c:tx>
            <c:strRef>
              <c:f>'SO2'!$D$6</c:f>
              <c:strCache>
                <c:ptCount val="1"/>
                <c:pt idx="0">
                  <c:v>Highest 1/2 hourly maximum</c:v>
                </c:pt>
              </c:strCache>
            </c:strRef>
          </c:tx>
          <c:spPr>
            <a:ln w="28575" cap="rnd">
              <a:solidFill>
                <a:schemeClr val="accent3"/>
              </a:solidFill>
              <a:round/>
            </a:ln>
            <a:effectLst/>
          </c:spPr>
          <c:marker>
            <c:symbol val="none"/>
          </c:marker>
          <c:cat>
            <c:strRef>
              <c:f>'SO2'!$A$7:$A$18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'SO2'!$D$7:$D$18</c:f>
              <c:numCache>
                <c:formatCode>General</c:formatCode>
                <c:ptCount val="12"/>
                <c:pt idx="0">
                  <c:v>109</c:v>
                </c:pt>
                <c:pt idx="1">
                  <c:v>97.7</c:v>
                </c:pt>
                <c:pt idx="2">
                  <c:v>116.1</c:v>
                </c:pt>
                <c:pt idx="3">
                  <c:v>136.19999999999999</c:v>
                </c:pt>
                <c:pt idx="4">
                  <c:v>121.4</c:v>
                </c:pt>
                <c:pt idx="5">
                  <c:v>128.19999999999999</c:v>
                </c:pt>
                <c:pt idx="6">
                  <c:v>92.6</c:v>
                </c:pt>
                <c:pt idx="7">
                  <c:v>96</c:v>
                </c:pt>
                <c:pt idx="8">
                  <c:v>85.1</c:v>
                </c:pt>
                <c:pt idx="9">
                  <c:v>79</c:v>
                </c:pt>
                <c:pt idx="10">
                  <c:v>45.7</c:v>
                </c:pt>
                <c:pt idx="11">
                  <c:v>89.1</c:v>
                </c:pt>
              </c:numCache>
            </c:numRef>
          </c:val>
          <c:smooth val="0"/>
          <c:extLst>
            <c:ext xmlns:c16="http://schemas.microsoft.com/office/drawing/2014/chart" uri="{C3380CC4-5D6E-409C-BE32-E72D297353CC}">
              <c16:uniqueId val="{00000002-C7E9-41AB-8667-D26F769B3B7E}"/>
            </c:ext>
          </c:extLst>
        </c:ser>
        <c:ser>
          <c:idx val="3"/>
          <c:order val="3"/>
          <c:tx>
            <c:strRef>
              <c:f>'SO2'!$E$6</c:f>
              <c:strCache>
                <c:ptCount val="1"/>
                <c:pt idx="0">
                  <c:v>Daily SO2 ELV</c:v>
                </c:pt>
              </c:strCache>
            </c:strRef>
          </c:tx>
          <c:spPr>
            <a:ln w="28575" cap="rnd">
              <a:solidFill>
                <a:schemeClr val="accent4"/>
              </a:solidFill>
              <a:round/>
            </a:ln>
            <a:effectLst/>
          </c:spPr>
          <c:marker>
            <c:symbol val="none"/>
          </c:marker>
          <c:cat>
            <c:strRef>
              <c:f>'SO2'!$A$7:$A$18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'SO2'!$E$7:$E$18</c:f>
              <c:numCache>
                <c:formatCode>General</c:formatCode>
                <c:ptCount val="12"/>
                <c:pt idx="0">
                  <c:v>50</c:v>
                </c:pt>
                <c:pt idx="1">
                  <c:v>50</c:v>
                </c:pt>
                <c:pt idx="2">
                  <c:v>50</c:v>
                </c:pt>
                <c:pt idx="3">
                  <c:v>50</c:v>
                </c:pt>
                <c:pt idx="4">
                  <c:v>50</c:v>
                </c:pt>
                <c:pt idx="5">
                  <c:v>50</c:v>
                </c:pt>
                <c:pt idx="6">
                  <c:v>50</c:v>
                </c:pt>
                <c:pt idx="7">
                  <c:v>50</c:v>
                </c:pt>
                <c:pt idx="8">
                  <c:v>50</c:v>
                </c:pt>
                <c:pt idx="9">
                  <c:v>50</c:v>
                </c:pt>
                <c:pt idx="10">
                  <c:v>50</c:v>
                </c:pt>
                <c:pt idx="11">
                  <c:v>50</c:v>
                </c:pt>
              </c:numCache>
            </c:numRef>
          </c:val>
          <c:smooth val="0"/>
          <c:extLst>
            <c:ext xmlns:c16="http://schemas.microsoft.com/office/drawing/2014/chart" uri="{C3380CC4-5D6E-409C-BE32-E72D297353CC}">
              <c16:uniqueId val="{00000003-C7E9-41AB-8667-D26F769B3B7E}"/>
            </c:ext>
          </c:extLst>
        </c:ser>
        <c:ser>
          <c:idx val="4"/>
          <c:order val="4"/>
          <c:tx>
            <c:strRef>
              <c:f>'SO2'!$F$6</c:f>
              <c:strCache>
                <c:ptCount val="1"/>
                <c:pt idx="0">
                  <c:v>Monthly daily mean</c:v>
                </c:pt>
              </c:strCache>
            </c:strRef>
          </c:tx>
          <c:spPr>
            <a:ln w="28575" cap="rnd">
              <a:solidFill>
                <a:schemeClr val="accent5"/>
              </a:solidFill>
              <a:round/>
            </a:ln>
            <a:effectLst/>
          </c:spPr>
          <c:marker>
            <c:symbol val="none"/>
          </c:marker>
          <c:cat>
            <c:strRef>
              <c:f>'SO2'!$A$7:$A$18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'SO2'!$F$7:$F$18</c:f>
              <c:numCache>
                <c:formatCode>General</c:formatCode>
                <c:ptCount val="12"/>
                <c:pt idx="0">
                  <c:v>19.299999999999997</c:v>
                </c:pt>
                <c:pt idx="1">
                  <c:v>21.1</c:v>
                </c:pt>
                <c:pt idx="2">
                  <c:v>22.45</c:v>
                </c:pt>
                <c:pt idx="3">
                  <c:v>18.8</c:v>
                </c:pt>
                <c:pt idx="4">
                  <c:v>15.5</c:v>
                </c:pt>
                <c:pt idx="5">
                  <c:v>20.5</c:v>
                </c:pt>
                <c:pt idx="6">
                  <c:v>18.850000000000001</c:v>
                </c:pt>
                <c:pt idx="7">
                  <c:v>20.2</c:v>
                </c:pt>
                <c:pt idx="8">
                  <c:v>16.2</c:v>
                </c:pt>
                <c:pt idx="9">
                  <c:v>19.5</c:v>
                </c:pt>
                <c:pt idx="10">
                  <c:v>13.1</c:v>
                </c:pt>
                <c:pt idx="11">
                  <c:v>17.350000000000001</c:v>
                </c:pt>
              </c:numCache>
            </c:numRef>
          </c:val>
          <c:smooth val="0"/>
          <c:extLst>
            <c:ext xmlns:c16="http://schemas.microsoft.com/office/drawing/2014/chart" uri="{C3380CC4-5D6E-409C-BE32-E72D297353CC}">
              <c16:uniqueId val="{00000004-C7E9-41AB-8667-D26F769B3B7E}"/>
            </c:ext>
          </c:extLst>
        </c:ser>
        <c:ser>
          <c:idx val="5"/>
          <c:order val="5"/>
          <c:tx>
            <c:strRef>
              <c:f>'SO2'!$G$6</c:f>
              <c:strCache>
                <c:ptCount val="1"/>
                <c:pt idx="0">
                  <c:v>Highest daily maximum</c:v>
                </c:pt>
              </c:strCache>
            </c:strRef>
          </c:tx>
          <c:spPr>
            <a:ln w="28575" cap="rnd">
              <a:solidFill>
                <a:schemeClr val="accent6"/>
              </a:solidFill>
              <a:round/>
            </a:ln>
            <a:effectLst/>
          </c:spPr>
          <c:marker>
            <c:symbol val="none"/>
          </c:marker>
          <c:cat>
            <c:strRef>
              <c:f>'SO2'!$A$7:$A$18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'SO2'!$G$7:$G$18</c:f>
              <c:numCache>
                <c:formatCode>General</c:formatCode>
                <c:ptCount val="12"/>
                <c:pt idx="0">
                  <c:v>40.6</c:v>
                </c:pt>
                <c:pt idx="1">
                  <c:v>37.4</c:v>
                </c:pt>
                <c:pt idx="2">
                  <c:v>42.3</c:v>
                </c:pt>
                <c:pt idx="3">
                  <c:v>40.9</c:v>
                </c:pt>
                <c:pt idx="4">
                  <c:v>40.700000000000003</c:v>
                </c:pt>
                <c:pt idx="5">
                  <c:v>38.5</c:v>
                </c:pt>
                <c:pt idx="6">
                  <c:v>43.7</c:v>
                </c:pt>
                <c:pt idx="7">
                  <c:v>38</c:v>
                </c:pt>
                <c:pt idx="8">
                  <c:v>33.4</c:v>
                </c:pt>
                <c:pt idx="9">
                  <c:v>34.299999999999997</c:v>
                </c:pt>
                <c:pt idx="10">
                  <c:v>29.5</c:v>
                </c:pt>
                <c:pt idx="11">
                  <c:v>32.9</c:v>
                </c:pt>
              </c:numCache>
            </c:numRef>
          </c:val>
          <c:smooth val="0"/>
          <c:extLst>
            <c:ext xmlns:c16="http://schemas.microsoft.com/office/drawing/2014/chart" uri="{C3380CC4-5D6E-409C-BE32-E72D297353CC}">
              <c16:uniqueId val="{00000005-C7E9-41AB-8667-D26F769B3B7E}"/>
            </c:ext>
          </c:extLst>
        </c:ser>
        <c:dLbls>
          <c:showLegendKey val="0"/>
          <c:showVal val="0"/>
          <c:showCatName val="0"/>
          <c:showSerName val="0"/>
          <c:showPercent val="0"/>
          <c:showBubbleSize val="0"/>
        </c:dLbls>
        <c:smooth val="0"/>
        <c:axId val="1914883007"/>
        <c:axId val="1914880927"/>
      </c:lineChart>
      <c:catAx>
        <c:axId val="19148830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4880927"/>
        <c:crosses val="autoZero"/>
        <c:auto val="1"/>
        <c:lblAlgn val="ctr"/>
        <c:lblOffset val="100"/>
        <c:noMultiLvlLbl val="0"/>
      </c:catAx>
      <c:valAx>
        <c:axId val="191488092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4883007"/>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mg/Nm3</a:t>
            </a:r>
            <a:r>
              <a:rPr lang="en-GB" baseline="0"/>
              <a:t> </a:t>
            </a:r>
          </a:p>
        </c:rich>
      </c:tx>
      <c:layout>
        <c:manualLayout>
          <c:xMode val="edge"/>
          <c:yMode val="edge"/>
          <c:x val="5.624925806703425E-2"/>
          <c:y val="0.44949193066347876"/>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NOx!$B$6</c:f>
              <c:strCache>
                <c:ptCount val="1"/>
                <c:pt idx="0">
                  <c:v>1/2 hourly NOx ELV</c:v>
                </c:pt>
              </c:strCache>
            </c:strRef>
          </c:tx>
          <c:spPr>
            <a:ln w="28575" cap="rnd">
              <a:solidFill>
                <a:schemeClr val="accent1"/>
              </a:solidFill>
              <a:round/>
            </a:ln>
            <a:effectLst/>
          </c:spPr>
          <c:marker>
            <c:symbol val="none"/>
          </c:marker>
          <c:cat>
            <c:strRef>
              <c:f>NOx!$A$7:$A$18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NOx!$B$7:$B$18</c:f>
              <c:numCache>
                <c:formatCode>General</c:formatCode>
                <c:ptCount val="12"/>
                <c:pt idx="0">
                  <c:v>400</c:v>
                </c:pt>
                <c:pt idx="1">
                  <c:v>400</c:v>
                </c:pt>
                <c:pt idx="2">
                  <c:v>400</c:v>
                </c:pt>
                <c:pt idx="3">
                  <c:v>400</c:v>
                </c:pt>
                <c:pt idx="4">
                  <c:v>400</c:v>
                </c:pt>
                <c:pt idx="5">
                  <c:v>400</c:v>
                </c:pt>
                <c:pt idx="6">
                  <c:v>400</c:v>
                </c:pt>
                <c:pt idx="7">
                  <c:v>400</c:v>
                </c:pt>
                <c:pt idx="8">
                  <c:v>400</c:v>
                </c:pt>
                <c:pt idx="9">
                  <c:v>400</c:v>
                </c:pt>
                <c:pt idx="10">
                  <c:v>400</c:v>
                </c:pt>
                <c:pt idx="11">
                  <c:v>400</c:v>
                </c:pt>
              </c:numCache>
            </c:numRef>
          </c:val>
          <c:smooth val="0"/>
          <c:extLst>
            <c:ext xmlns:c16="http://schemas.microsoft.com/office/drawing/2014/chart" uri="{C3380CC4-5D6E-409C-BE32-E72D297353CC}">
              <c16:uniqueId val="{00000000-45DB-4D13-AE3C-82860D6584D9}"/>
            </c:ext>
          </c:extLst>
        </c:ser>
        <c:ser>
          <c:idx val="1"/>
          <c:order val="1"/>
          <c:tx>
            <c:strRef>
              <c:f>NOx!$C$6</c:f>
              <c:strCache>
                <c:ptCount val="1"/>
                <c:pt idx="0">
                  <c:v>Monthly 1/2 hourly mean</c:v>
                </c:pt>
              </c:strCache>
            </c:strRef>
          </c:tx>
          <c:spPr>
            <a:ln w="28575" cap="rnd">
              <a:solidFill>
                <a:schemeClr val="accent2"/>
              </a:solidFill>
              <a:round/>
            </a:ln>
            <a:effectLst/>
          </c:spPr>
          <c:marker>
            <c:symbol val="none"/>
          </c:marker>
          <c:cat>
            <c:strRef>
              <c:f>NOx!$A$7:$A$18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NOx!$C$7:$C$18</c:f>
              <c:numCache>
                <c:formatCode>General</c:formatCode>
                <c:ptCount val="12"/>
                <c:pt idx="0">
                  <c:v>157.19999999999999</c:v>
                </c:pt>
                <c:pt idx="1">
                  <c:v>160.44999999999999</c:v>
                </c:pt>
                <c:pt idx="2">
                  <c:v>158.05000000000001</c:v>
                </c:pt>
                <c:pt idx="3">
                  <c:v>155.4</c:v>
                </c:pt>
                <c:pt idx="4">
                  <c:v>167.75</c:v>
                </c:pt>
                <c:pt idx="5">
                  <c:v>168.05</c:v>
                </c:pt>
                <c:pt idx="6">
                  <c:v>175.25</c:v>
                </c:pt>
                <c:pt idx="7">
                  <c:v>168.39999999999998</c:v>
                </c:pt>
                <c:pt idx="8">
                  <c:v>159.80000000000001</c:v>
                </c:pt>
                <c:pt idx="9">
                  <c:v>165.75</c:v>
                </c:pt>
                <c:pt idx="10">
                  <c:v>157.5</c:v>
                </c:pt>
                <c:pt idx="11">
                  <c:v>159.80000000000001</c:v>
                </c:pt>
              </c:numCache>
            </c:numRef>
          </c:val>
          <c:smooth val="0"/>
          <c:extLst>
            <c:ext xmlns:c16="http://schemas.microsoft.com/office/drawing/2014/chart" uri="{C3380CC4-5D6E-409C-BE32-E72D297353CC}">
              <c16:uniqueId val="{00000001-45DB-4D13-AE3C-82860D6584D9}"/>
            </c:ext>
          </c:extLst>
        </c:ser>
        <c:ser>
          <c:idx val="2"/>
          <c:order val="2"/>
          <c:tx>
            <c:strRef>
              <c:f>NOx!$D$6</c:f>
              <c:strCache>
                <c:ptCount val="1"/>
                <c:pt idx="0">
                  <c:v>Highest 1/2 hourly maximum</c:v>
                </c:pt>
              </c:strCache>
            </c:strRef>
          </c:tx>
          <c:spPr>
            <a:ln w="28575" cap="rnd">
              <a:solidFill>
                <a:schemeClr val="accent3"/>
              </a:solidFill>
              <a:round/>
            </a:ln>
            <a:effectLst/>
          </c:spPr>
          <c:marker>
            <c:symbol val="none"/>
          </c:marker>
          <c:cat>
            <c:strRef>
              <c:f>NOx!$A$7:$A$18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NOx!$D$7:$D$18</c:f>
              <c:numCache>
                <c:formatCode>General</c:formatCode>
                <c:ptCount val="12"/>
                <c:pt idx="0">
                  <c:v>221.8</c:v>
                </c:pt>
                <c:pt idx="1">
                  <c:v>249</c:v>
                </c:pt>
                <c:pt idx="2">
                  <c:v>268.2</c:v>
                </c:pt>
                <c:pt idx="3">
                  <c:v>243.6</c:v>
                </c:pt>
                <c:pt idx="4">
                  <c:v>309.8</c:v>
                </c:pt>
                <c:pt idx="5">
                  <c:v>303.60000000000002</c:v>
                </c:pt>
                <c:pt idx="6">
                  <c:v>285.39999999999998</c:v>
                </c:pt>
                <c:pt idx="7">
                  <c:v>329.2</c:v>
                </c:pt>
                <c:pt idx="8">
                  <c:v>256.2</c:v>
                </c:pt>
                <c:pt idx="9">
                  <c:v>260</c:v>
                </c:pt>
                <c:pt idx="10">
                  <c:v>221</c:v>
                </c:pt>
                <c:pt idx="11">
                  <c:v>221.9</c:v>
                </c:pt>
              </c:numCache>
            </c:numRef>
          </c:val>
          <c:smooth val="0"/>
          <c:extLst>
            <c:ext xmlns:c16="http://schemas.microsoft.com/office/drawing/2014/chart" uri="{C3380CC4-5D6E-409C-BE32-E72D297353CC}">
              <c16:uniqueId val="{00000002-45DB-4D13-AE3C-82860D6584D9}"/>
            </c:ext>
          </c:extLst>
        </c:ser>
        <c:ser>
          <c:idx val="3"/>
          <c:order val="3"/>
          <c:tx>
            <c:strRef>
              <c:f>NOx!$E$6</c:f>
              <c:strCache>
                <c:ptCount val="1"/>
                <c:pt idx="0">
                  <c:v>Daily NOx ELV</c:v>
                </c:pt>
              </c:strCache>
            </c:strRef>
          </c:tx>
          <c:spPr>
            <a:ln w="28575" cap="rnd">
              <a:solidFill>
                <a:schemeClr val="accent4"/>
              </a:solidFill>
              <a:round/>
            </a:ln>
            <a:effectLst/>
          </c:spPr>
          <c:marker>
            <c:symbol val="none"/>
          </c:marker>
          <c:cat>
            <c:strRef>
              <c:f>NOx!$A$7:$A$18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NOx!$E$7:$E$18</c:f>
              <c:numCache>
                <c:formatCode>General</c:formatCode>
                <c:ptCount val="12"/>
                <c:pt idx="0">
                  <c:v>200</c:v>
                </c:pt>
                <c:pt idx="1">
                  <c:v>200</c:v>
                </c:pt>
                <c:pt idx="2">
                  <c:v>200</c:v>
                </c:pt>
                <c:pt idx="3">
                  <c:v>200</c:v>
                </c:pt>
                <c:pt idx="4">
                  <c:v>200</c:v>
                </c:pt>
                <c:pt idx="5">
                  <c:v>200</c:v>
                </c:pt>
                <c:pt idx="6">
                  <c:v>200</c:v>
                </c:pt>
                <c:pt idx="7">
                  <c:v>200</c:v>
                </c:pt>
                <c:pt idx="8">
                  <c:v>200</c:v>
                </c:pt>
                <c:pt idx="9">
                  <c:v>200</c:v>
                </c:pt>
                <c:pt idx="10">
                  <c:v>200</c:v>
                </c:pt>
                <c:pt idx="11">
                  <c:v>200</c:v>
                </c:pt>
              </c:numCache>
            </c:numRef>
          </c:val>
          <c:smooth val="0"/>
          <c:extLst>
            <c:ext xmlns:c16="http://schemas.microsoft.com/office/drawing/2014/chart" uri="{C3380CC4-5D6E-409C-BE32-E72D297353CC}">
              <c16:uniqueId val="{00000003-45DB-4D13-AE3C-82860D6584D9}"/>
            </c:ext>
          </c:extLst>
        </c:ser>
        <c:ser>
          <c:idx val="4"/>
          <c:order val="4"/>
          <c:tx>
            <c:strRef>
              <c:f>NOx!$F$6</c:f>
              <c:strCache>
                <c:ptCount val="1"/>
                <c:pt idx="0">
                  <c:v>Monthly daily mean</c:v>
                </c:pt>
              </c:strCache>
            </c:strRef>
          </c:tx>
          <c:spPr>
            <a:ln w="28575" cap="rnd">
              <a:solidFill>
                <a:schemeClr val="accent5"/>
              </a:solidFill>
              <a:round/>
            </a:ln>
            <a:effectLst/>
          </c:spPr>
          <c:marker>
            <c:symbol val="none"/>
          </c:marker>
          <c:cat>
            <c:strRef>
              <c:f>NOx!$A$7:$A$18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NOx!$F$7:$F$18</c:f>
              <c:numCache>
                <c:formatCode>General</c:formatCode>
                <c:ptCount val="12"/>
                <c:pt idx="0">
                  <c:v>157.19999999999999</c:v>
                </c:pt>
                <c:pt idx="1">
                  <c:v>160.44999999999999</c:v>
                </c:pt>
                <c:pt idx="2">
                  <c:v>158.05000000000001</c:v>
                </c:pt>
                <c:pt idx="3">
                  <c:v>155.4</c:v>
                </c:pt>
                <c:pt idx="4">
                  <c:v>167.75</c:v>
                </c:pt>
                <c:pt idx="5">
                  <c:v>168.05</c:v>
                </c:pt>
                <c:pt idx="6">
                  <c:v>175.25</c:v>
                </c:pt>
                <c:pt idx="7">
                  <c:v>168.39999999999998</c:v>
                </c:pt>
                <c:pt idx="8">
                  <c:v>159.80000000000001</c:v>
                </c:pt>
                <c:pt idx="9">
                  <c:v>165.75</c:v>
                </c:pt>
                <c:pt idx="10">
                  <c:v>157.5</c:v>
                </c:pt>
                <c:pt idx="11">
                  <c:v>159.80000000000001</c:v>
                </c:pt>
              </c:numCache>
            </c:numRef>
          </c:val>
          <c:smooth val="0"/>
          <c:extLst>
            <c:ext xmlns:c16="http://schemas.microsoft.com/office/drawing/2014/chart" uri="{C3380CC4-5D6E-409C-BE32-E72D297353CC}">
              <c16:uniqueId val="{00000004-45DB-4D13-AE3C-82860D6584D9}"/>
            </c:ext>
          </c:extLst>
        </c:ser>
        <c:ser>
          <c:idx val="5"/>
          <c:order val="5"/>
          <c:tx>
            <c:strRef>
              <c:f>NOx!$G$6</c:f>
              <c:strCache>
                <c:ptCount val="1"/>
                <c:pt idx="0">
                  <c:v>Highest daily maximum</c:v>
                </c:pt>
              </c:strCache>
            </c:strRef>
          </c:tx>
          <c:spPr>
            <a:ln w="28575" cap="rnd">
              <a:solidFill>
                <a:schemeClr val="accent6"/>
              </a:solidFill>
              <a:round/>
            </a:ln>
            <a:effectLst/>
          </c:spPr>
          <c:marker>
            <c:symbol val="none"/>
          </c:marker>
          <c:cat>
            <c:strRef>
              <c:f>NOx!$A$7:$A$18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NOx!$G$7:$G$18</c:f>
              <c:numCache>
                <c:formatCode>General</c:formatCode>
                <c:ptCount val="12"/>
                <c:pt idx="0">
                  <c:v>187.2</c:v>
                </c:pt>
                <c:pt idx="1">
                  <c:v>184.8</c:v>
                </c:pt>
                <c:pt idx="2">
                  <c:v>186</c:v>
                </c:pt>
                <c:pt idx="3">
                  <c:v>185.3</c:v>
                </c:pt>
                <c:pt idx="4">
                  <c:v>195.4</c:v>
                </c:pt>
                <c:pt idx="5">
                  <c:v>196.8</c:v>
                </c:pt>
                <c:pt idx="6">
                  <c:v>198</c:v>
                </c:pt>
                <c:pt idx="7">
                  <c:v>194</c:v>
                </c:pt>
                <c:pt idx="8">
                  <c:v>191.1</c:v>
                </c:pt>
                <c:pt idx="9">
                  <c:v>190.5</c:v>
                </c:pt>
                <c:pt idx="10">
                  <c:v>189</c:v>
                </c:pt>
                <c:pt idx="11">
                  <c:v>187.8</c:v>
                </c:pt>
              </c:numCache>
            </c:numRef>
          </c:val>
          <c:smooth val="0"/>
          <c:extLst>
            <c:ext xmlns:c16="http://schemas.microsoft.com/office/drawing/2014/chart" uri="{C3380CC4-5D6E-409C-BE32-E72D297353CC}">
              <c16:uniqueId val="{00000005-45DB-4D13-AE3C-82860D6584D9}"/>
            </c:ext>
          </c:extLst>
        </c:ser>
        <c:dLbls>
          <c:showLegendKey val="0"/>
          <c:showVal val="0"/>
          <c:showCatName val="0"/>
          <c:showSerName val="0"/>
          <c:showPercent val="0"/>
          <c:showBubbleSize val="0"/>
        </c:dLbls>
        <c:smooth val="0"/>
        <c:axId val="1958686671"/>
        <c:axId val="1958678767"/>
      </c:lineChart>
      <c:catAx>
        <c:axId val="19586866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8678767"/>
        <c:crosses val="autoZero"/>
        <c:auto val="1"/>
        <c:lblAlgn val="ctr"/>
        <c:lblOffset val="100"/>
        <c:noMultiLvlLbl val="0"/>
      </c:catAx>
      <c:valAx>
        <c:axId val="195867876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8686671"/>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0" i="0" baseline="0">
                <a:effectLst/>
              </a:rPr>
              <a:t>mg/Nm3</a:t>
            </a:r>
            <a:endParaRPr lang="en-GB">
              <a:effectLst/>
            </a:endParaRPr>
          </a:p>
        </c:rich>
      </c:tx>
      <c:layout>
        <c:manualLayout>
          <c:xMode val="edge"/>
          <c:yMode val="edge"/>
          <c:x val="5.8200090560001916E-2"/>
          <c:y val="0.37674411705839278"/>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TOC!$B$6</c:f>
              <c:strCache>
                <c:ptCount val="1"/>
                <c:pt idx="0">
                  <c:v>1/2 hourly TOC ELV</c:v>
                </c:pt>
              </c:strCache>
            </c:strRef>
          </c:tx>
          <c:spPr>
            <a:ln w="28575" cap="rnd">
              <a:solidFill>
                <a:schemeClr val="accent1"/>
              </a:solidFill>
              <a:round/>
            </a:ln>
            <a:effectLst/>
          </c:spPr>
          <c:marker>
            <c:symbol val="none"/>
          </c:marker>
          <c:cat>
            <c:strRef>
              <c:f>TOC!$A$7:$A$18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TOC!$B$7:$B$18</c:f>
              <c:numCache>
                <c:formatCode>General</c:formatCode>
                <c:ptCount val="12"/>
                <c:pt idx="0">
                  <c:v>20</c:v>
                </c:pt>
                <c:pt idx="1">
                  <c:v>20</c:v>
                </c:pt>
                <c:pt idx="2">
                  <c:v>20</c:v>
                </c:pt>
                <c:pt idx="3">
                  <c:v>20</c:v>
                </c:pt>
                <c:pt idx="4">
                  <c:v>20</c:v>
                </c:pt>
                <c:pt idx="5">
                  <c:v>20</c:v>
                </c:pt>
                <c:pt idx="6">
                  <c:v>20</c:v>
                </c:pt>
                <c:pt idx="7">
                  <c:v>20</c:v>
                </c:pt>
                <c:pt idx="8">
                  <c:v>20</c:v>
                </c:pt>
                <c:pt idx="9">
                  <c:v>20</c:v>
                </c:pt>
                <c:pt idx="10">
                  <c:v>20</c:v>
                </c:pt>
                <c:pt idx="11">
                  <c:v>20</c:v>
                </c:pt>
              </c:numCache>
            </c:numRef>
          </c:val>
          <c:smooth val="0"/>
          <c:extLst>
            <c:ext xmlns:c16="http://schemas.microsoft.com/office/drawing/2014/chart" uri="{C3380CC4-5D6E-409C-BE32-E72D297353CC}">
              <c16:uniqueId val="{00000000-72BD-44E3-9C09-094CB1C253E4}"/>
            </c:ext>
          </c:extLst>
        </c:ser>
        <c:ser>
          <c:idx val="1"/>
          <c:order val="1"/>
          <c:tx>
            <c:strRef>
              <c:f>TOC!$C$6</c:f>
              <c:strCache>
                <c:ptCount val="1"/>
                <c:pt idx="0">
                  <c:v>Monthly 1/2 hourly mean</c:v>
                </c:pt>
              </c:strCache>
            </c:strRef>
          </c:tx>
          <c:spPr>
            <a:ln w="28575" cap="rnd">
              <a:solidFill>
                <a:schemeClr val="accent2"/>
              </a:solidFill>
              <a:round/>
            </a:ln>
            <a:effectLst/>
          </c:spPr>
          <c:marker>
            <c:symbol val="none"/>
          </c:marker>
          <c:cat>
            <c:strRef>
              <c:f>TOC!$A$7:$A$18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TOC!$C$7:$C$18</c:f>
              <c:numCache>
                <c:formatCode>General</c:formatCode>
                <c:ptCount val="12"/>
                <c:pt idx="0">
                  <c:v>0.85</c:v>
                </c:pt>
                <c:pt idx="1">
                  <c:v>0.75</c:v>
                </c:pt>
                <c:pt idx="2">
                  <c:v>0.85</c:v>
                </c:pt>
                <c:pt idx="3">
                  <c:v>1.25</c:v>
                </c:pt>
                <c:pt idx="4">
                  <c:v>1.1000000000000001</c:v>
                </c:pt>
                <c:pt idx="5">
                  <c:v>0.9</c:v>
                </c:pt>
                <c:pt idx="6">
                  <c:v>0.7</c:v>
                </c:pt>
                <c:pt idx="7">
                  <c:v>2</c:v>
                </c:pt>
                <c:pt idx="8">
                  <c:v>0.95000000000000007</c:v>
                </c:pt>
                <c:pt idx="9">
                  <c:v>0.95</c:v>
                </c:pt>
                <c:pt idx="10">
                  <c:v>0.7</c:v>
                </c:pt>
                <c:pt idx="11">
                  <c:v>0.95</c:v>
                </c:pt>
              </c:numCache>
            </c:numRef>
          </c:val>
          <c:smooth val="0"/>
          <c:extLst>
            <c:ext xmlns:c16="http://schemas.microsoft.com/office/drawing/2014/chart" uri="{C3380CC4-5D6E-409C-BE32-E72D297353CC}">
              <c16:uniqueId val="{00000001-72BD-44E3-9C09-094CB1C253E4}"/>
            </c:ext>
          </c:extLst>
        </c:ser>
        <c:ser>
          <c:idx val="2"/>
          <c:order val="2"/>
          <c:tx>
            <c:strRef>
              <c:f>TOC!$D$6</c:f>
              <c:strCache>
                <c:ptCount val="1"/>
                <c:pt idx="0">
                  <c:v>Highest 1/2 hourly maximum</c:v>
                </c:pt>
              </c:strCache>
            </c:strRef>
          </c:tx>
          <c:spPr>
            <a:ln w="28575" cap="rnd">
              <a:solidFill>
                <a:schemeClr val="accent3"/>
              </a:solidFill>
              <a:round/>
            </a:ln>
            <a:effectLst/>
          </c:spPr>
          <c:marker>
            <c:symbol val="none"/>
          </c:marker>
          <c:cat>
            <c:strRef>
              <c:f>TOC!$A$7:$A$18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TOC!$D$7:$D$18</c:f>
              <c:numCache>
                <c:formatCode>General</c:formatCode>
                <c:ptCount val="12"/>
                <c:pt idx="0">
                  <c:v>17.7</c:v>
                </c:pt>
                <c:pt idx="1">
                  <c:v>41</c:v>
                </c:pt>
                <c:pt idx="2">
                  <c:v>23.6</c:v>
                </c:pt>
                <c:pt idx="3">
                  <c:v>95.8</c:v>
                </c:pt>
                <c:pt idx="4">
                  <c:v>91.3</c:v>
                </c:pt>
                <c:pt idx="5">
                  <c:v>38.1</c:v>
                </c:pt>
                <c:pt idx="6">
                  <c:v>34.5</c:v>
                </c:pt>
                <c:pt idx="7">
                  <c:v>318.8</c:v>
                </c:pt>
                <c:pt idx="8">
                  <c:v>36.1</c:v>
                </c:pt>
                <c:pt idx="9">
                  <c:v>31.6</c:v>
                </c:pt>
                <c:pt idx="10">
                  <c:v>51.8</c:v>
                </c:pt>
                <c:pt idx="11">
                  <c:v>30.9</c:v>
                </c:pt>
              </c:numCache>
            </c:numRef>
          </c:val>
          <c:smooth val="0"/>
          <c:extLst>
            <c:ext xmlns:c16="http://schemas.microsoft.com/office/drawing/2014/chart" uri="{C3380CC4-5D6E-409C-BE32-E72D297353CC}">
              <c16:uniqueId val="{00000002-72BD-44E3-9C09-094CB1C253E4}"/>
            </c:ext>
          </c:extLst>
        </c:ser>
        <c:ser>
          <c:idx val="3"/>
          <c:order val="3"/>
          <c:tx>
            <c:strRef>
              <c:f>TOC!$E$6</c:f>
              <c:strCache>
                <c:ptCount val="1"/>
                <c:pt idx="0">
                  <c:v>Daily TOC ELV</c:v>
                </c:pt>
              </c:strCache>
            </c:strRef>
          </c:tx>
          <c:spPr>
            <a:ln w="28575" cap="rnd">
              <a:solidFill>
                <a:schemeClr val="accent4"/>
              </a:solidFill>
              <a:round/>
            </a:ln>
            <a:effectLst/>
          </c:spPr>
          <c:marker>
            <c:symbol val="none"/>
          </c:marker>
          <c:cat>
            <c:strRef>
              <c:f>TOC!$A$7:$A$18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TOC!$E$7:$E$18</c:f>
              <c:numCache>
                <c:formatCode>General</c:formatCode>
                <c:ptCount val="12"/>
                <c:pt idx="0">
                  <c:v>10</c:v>
                </c:pt>
                <c:pt idx="1">
                  <c:v>10</c:v>
                </c:pt>
                <c:pt idx="2">
                  <c:v>10</c:v>
                </c:pt>
                <c:pt idx="3">
                  <c:v>10</c:v>
                </c:pt>
                <c:pt idx="4">
                  <c:v>10</c:v>
                </c:pt>
                <c:pt idx="5">
                  <c:v>10</c:v>
                </c:pt>
                <c:pt idx="6">
                  <c:v>10</c:v>
                </c:pt>
                <c:pt idx="7">
                  <c:v>10</c:v>
                </c:pt>
                <c:pt idx="8">
                  <c:v>10</c:v>
                </c:pt>
                <c:pt idx="9">
                  <c:v>10</c:v>
                </c:pt>
                <c:pt idx="10">
                  <c:v>10</c:v>
                </c:pt>
                <c:pt idx="11">
                  <c:v>10</c:v>
                </c:pt>
              </c:numCache>
            </c:numRef>
          </c:val>
          <c:smooth val="0"/>
          <c:extLst>
            <c:ext xmlns:c16="http://schemas.microsoft.com/office/drawing/2014/chart" uri="{C3380CC4-5D6E-409C-BE32-E72D297353CC}">
              <c16:uniqueId val="{00000003-72BD-44E3-9C09-094CB1C253E4}"/>
            </c:ext>
          </c:extLst>
        </c:ser>
        <c:ser>
          <c:idx val="4"/>
          <c:order val="4"/>
          <c:tx>
            <c:strRef>
              <c:f>TOC!$F$6</c:f>
              <c:strCache>
                <c:ptCount val="1"/>
                <c:pt idx="0">
                  <c:v>Monthly daily mean</c:v>
                </c:pt>
              </c:strCache>
            </c:strRef>
          </c:tx>
          <c:spPr>
            <a:ln w="28575" cap="rnd">
              <a:solidFill>
                <a:schemeClr val="accent5"/>
              </a:solidFill>
              <a:round/>
            </a:ln>
            <a:effectLst/>
          </c:spPr>
          <c:marker>
            <c:symbol val="none"/>
          </c:marker>
          <c:cat>
            <c:strRef>
              <c:f>TOC!$A$7:$A$18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TOC!$F$7:$F$18</c:f>
              <c:numCache>
                <c:formatCode>General</c:formatCode>
                <c:ptCount val="12"/>
                <c:pt idx="0">
                  <c:v>0.85</c:v>
                </c:pt>
                <c:pt idx="1">
                  <c:v>0.75</c:v>
                </c:pt>
                <c:pt idx="2">
                  <c:v>0.85</c:v>
                </c:pt>
                <c:pt idx="3">
                  <c:v>1.25</c:v>
                </c:pt>
                <c:pt idx="4">
                  <c:v>1.1000000000000001</c:v>
                </c:pt>
                <c:pt idx="5">
                  <c:v>0.9</c:v>
                </c:pt>
                <c:pt idx="6">
                  <c:v>0.7</c:v>
                </c:pt>
                <c:pt idx="7">
                  <c:v>2</c:v>
                </c:pt>
                <c:pt idx="8">
                  <c:v>0.95000000000000007</c:v>
                </c:pt>
                <c:pt idx="9">
                  <c:v>0.95</c:v>
                </c:pt>
                <c:pt idx="10">
                  <c:v>0.7</c:v>
                </c:pt>
                <c:pt idx="11">
                  <c:v>0.95</c:v>
                </c:pt>
              </c:numCache>
            </c:numRef>
          </c:val>
          <c:smooth val="0"/>
          <c:extLst>
            <c:ext xmlns:c16="http://schemas.microsoft.com/office/drawing/2014/chart" uri="{C3380CC4-5D6E-409C-BE32-E72D297353CC}">
              <c16:uniqueId val="{00000004-72BD-44E3-9C09-094CB1C253E4}"/>
            </c:ext>
          </c:extLst>
        </c:ser>
        <c:ser>
          <c:idx val="5"/>
          <c:order val="5"/>
          <c:tx>
            <c:strRef>
              <c:f>TOC!$G$6</c:f>
              <c:strCache>
                <c:ptCount val="1"/>
                <c:pt idx="0">
                  <c:v>Highest daily maximum</c:v>
                </c:pt>
              </c:strCache>
            </c:strRef>
          </c:tx>
          <c:spPr>
            <a:ln w="28575" cap="rnd">
              <a:solidFill>
                <a:schemeClr val="accent6"/>
              </a:solidFill>
              <a:round/>
            </a:ln>
            <a:effectLst/>
          </c:spPr>
          <c:marker>
            <c:symbol val="none"/>
          </c:marker>
          <c:cat>
            <c:strRef>
              <c:f>TOC!$A$7:$A$18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TOC!$G$7:$G$18</c:f>
              <c:numCache>
                <c:formatCode>General</c:formatCode>
                <c:ptCount val="12"/>
                <c:pt idx="0">
                  <c:v>3</c:v>
                </c:pt>
                <c:pt idx="1">
                  <c:v>1.6</c:v>
                </c:pt>
                <c:pt idx="2">
                  <c:v>3.5</c:v>
                </c:pt>
                <c:pt idx="3">
                  <c:v>2.7</c:v>
                </c:pt>
                <c:pt idx="4">
                  <c:v>7.4</c:v>
                </c:pt>
                <c:pt idx="5">
                  <c:v>2.4</c:v>
                </c:pt>
                <c:pt idx="6">
                  <c:v>1.7</c:v>
                </c:pt>
                <c:pt idx="7">
                  <c:v>47.8</c:v>
                </c:pt>
                <c:pt idx="8">
                  <c:v>2.1</c:v>
                </c:pt>
                <c:pt idx="9">
                  <c:v>3.5</c:v>
                </c:pt>
                <c:pt idx="10">
                  <c:v>1.7</c:v>
                </c:pt>
                <c:pt idx="11">
                  <c:v>2.1</c:v>
                </c:pt>
              </c:numCache>
            </c:numRef>
          </c:val>
          <c:smooth val="0"/>
          <c:extLst>
            <c:ext xmlns:c16="http://schemas.microsoft.com/office/drawing/2014/chart" uri="{C3380CC4-5D6E-409C-BE32-E72D297353CC}">
              <c16:uniqueId val="{00000005-72BD-44E3-9C09-094CB1C253E4}"/>
            </c:ext>
          </c:extLst>
        </c:ser>
        <c:dLbls>
          <c:showLegendKey val="0"/>
          <c:showVal val="0"/>
          <c:showCatName val="0"/>
          <c:showSerName val="0"/>
          <c:showPercent val="0"/>
          <c:showBubbleSize val="0"/>
        </c:dLbls>
        <c:smooth val="0"/>
        <c:axId val="1782777599"/>
        <c:axId val="1782778015"/>
      </c:lineChart>
      <c:catAx>
        <c:axId val="17827775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82778015"/>
        <c:crosses val="autoZero"/>
        <c:auto val="1"/>
        <c:lblAlgn val="ctr"/>
        <c:lblOffset val="100"/>
        <c:noMultiLvlLbl val="0"/>
      </c:catAx>
      <c:valAx>
        <c:axId val="178277801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82777599"/>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0" i="0" baseline="0">
                <a:effectLst/>
              </a:rPr>
              <a:t>mg/Nm3</a:t>
            </a:r>
            <a:endParaRPr lang="en-GB">
              <a:effectLst/>
            </a:endParaRPr>
          </a:p>
        </c:rich>
      </c:tx>
      <c:layout>
        <c:manualLayout>
          <c:xMode val="edge"/>
          <c:yMode val="edge"/>
          <c:x val="3.9384313615602337E-2"/>
          <c:y val="0.40806916426512968"/>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Particulates!$B$6</c:f>
              <c:strCache>
                <c:ptCount val="1"/>
                <c:pt idx="0">
                  <c:v>1/2 hourly PM ELV</c:v>
                </c:pt>
              </c:strCache>
            </c:strRef>
          </c:tx>
          <c:spPr>
            <a:ln w="28575" cap="rnd">
              <a:solidFill>
                <a:schemeClr val="accent1"/>
              </a:solidFill>
              <a:round/>
            </a:ln>
            <a:effectLst/>
          </c:spPr>
          <c:marker>
            <c:symbol val="none"/>
          </c:marker>
          <c:cat>
            <c:strRef>
              <c:f>Particulates!$A$7:$A$18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Particulates!$B$7:$B$18</c:f>
              <c:numCache>
                <c:formatCode>General</c:formatCode>
                <c:ptCount val="12"/>
                <c:pt idx="0">
                  <c:v>30</c:v>
                </c:pt>
                <c:pt idx="1">
                  <c:v>30</c:v>
                </c:pt>
                <c:pt idx="2">
                  <c:v>30</c:v>
                </c:pt>
                <c:pt idx="3">
                  <c:v>30</c:v>
                </c:pt>
                <c:pt idx="4">
                  <c:v>30</c:v>
                </c:pt>
                <c:pt idx="5">
                  <c:v>30</c:v>
                </c:pt>
                <c:pt idx="6">
                  <c:v>30</c:v>
                </c:pt>
                <c:pt idx="7">
                  <c:v>30</c:v>
                </c:pt>
                <c:pt idx="8">
                  <c:v>30</c:v>
                </c:pt>
                <c:pt idx="9">
                  <c:v>30</c:v>
                </c:pt>
                <c:pt idx="10">
                  <c:v>30</c:v>
                </c:pt>
                <c:pt idx="11">
                  <c:v>30</c:v>
                </c:pt>
              </c:numCache>
            </c:numRef>
          </c:val>
          <c:smooth val="0"/>
          <c:extLst>
            <c:ext xmlns:c16="http://schemas.microsoft.com/office/drawing/2014/chart" uri="{C3380CC4-5D6E-409C-BE32-E72D297353CC}">
              <c16:uniqueId val="{00000000-ADD9-41D2-8044-F9770729A8B9}"/>
            </c:ext>
          </c:extLst>
        </c:ser>
        <c:ser>
          <c:idx val="1"/>
          <c:order val="1"/>
          <c:tx>
            <c:strRef>
              <c:f>Particulates!$C$6</c:f>
              <c:strCache>
                <c:ptCount val="1"/>
                <c:pt idx="0">
                  <c:v>Monthly 1/2 hourly mean</c:v>
                </c:pt>
              </c:strCache>
            </c:strRef>
          </c:tx>
          <c:spPr>
            <a:ln w="28575" cap="rnd">
              <a:solidFill>
                <a:schemeClr val="accent2"/>
              </a:solidFill>
              <a:round/>
            </a:ln>
            <a:effectLst/>
          </c:spPr>
          <c:marker>
            <c:symbol val="none"/>
          </c:marker>
          <c:cat>
            <c:strRef>
              <c:f>Particulates!$A$7:$A$18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Particulates!$C$7:$C$18</c:f>
              <c:numCache>
                <c:formatCode>General</c:formatCode>
                <c:ptCount val="12"/>
                <c:pt idx="0">
                  <c:v>2.25</c:v>
                </c:pt>
                <c:pt idx="1">
                  <c:v>2.7</c:v>
                </c:pt>
                <c:pt idx="2">
                  <c:v>1.2999999999999998</c:v>
                </c:pt>
                <c:pt idx="3">
                  <c:v>1.05</c:v>
                </c:pt>
                <c:pt idx="4">
                  <c:v>1.1499999999999999</c:v>
                </c:pt>
                <c:pt idx="5">
                  <c:v>0.95000000000000007</c:v>
                </c:pt>
                <c:pt idx="6">
                  <c:v>1.25</c:v>
                </c:pt>
                <c:pt idx="7">
                  <c:v>1.6</c:v>
                </c:pt>
                <c:pt idx="8">
                  <c:v>1.6</c:v>
                </c:pt>
                <c:pt idx="9">
                  <c:v>1.2000000000000002</c:v>
                </c:pt>
                <c:pt idx="10">
                  <c:v>1.75</c:v>
                </c:pt>
                <c:pt idx="11">
                  <c:v>1.85</c:v>
                </c:pt>
              </c:numCache>
            </c:numRef>
          </c:val>
          <c:smooth val="0"/>
          <c:extLst>
            <c:ext xmlns:c16="http://schemas.microsoft.com/office/drawing/2014/chart" uri="{C3380CC4-5D6E-409C-BE32-E72D297353CC}">
              <c16:uniqueId val="{00000001-ADD9-41D2-8044-F9770729A8B9}"/>
            </c:ext>
          </c:extLst>
        </c:ser>
        <c:ser>
          <c:idx val="2"/>
          <c:order val="2"/>
          <c:tx>
            <c:strRef>
              <c:f>Particulates!$D$6</c:f>
              <c:strCache>
                <c:ptCount val="1"/>
                <c:pt idx="0">
                  <c:v>Highest 1/2 hourly maximum</c:v>
                </c:pt>
              </c:strCache>
            </c:strRef>
          </c:tx>
          <c:spPr>
            <a:ln w="28575" cap="rnd">
              <a:solidFill>
                <a:schemeClr val="accent3"/>
              </a:solidFill>
              <a:round/>
            </a:ln>
            <a:effectLst/>
          </c:spPr>
          <c:marker>
            <c:symbol val="none"/>
          </c:marker>
          <c:cat>
            <c:strRef>
              <c:f>Particulates!$A$7:$A$18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Particulates!$D$7:$D$18</c:f>
              <c:numCache>
                <c:formatCode>General</c:formatCode>
                <c:ptCount val="12"/>
                <c:pt idx="0">
                  <c:v>12.2</c:v>
                </c:pt>
                <c:pt idx="1">
                  <c:v>30.2</c:v>
                </c:pt>
                <c:pt idx="2">
                  <c:v>18.100000000000001</c:v>
                </c:pt>
                <c:pt idx="3">
                  <c:v>16.25</c:v>
                </c:pt>
                <c:pt idx="4">
                  <c:v>6.35</c:v>
                </c:pt>
                <c:pt idx="5">
                  <c:v>2.75</c:v>
                </c:pt>
                <c:pt idx="6">
                  <c:v>4.0999999999999996</c:v>
                </c:pt>
                <c:pt idx="7">
                  <c:v>9.1499999999999986</c:v>
                </c:pt>
                <c:pt idx="8">
                  <c:v>44.050000000000004</c:v>
                </c:pt>
                <c:pt idx="9">
                  <c:v>3.05</c:v>
                </c:pt>
                <c:pt idx="10">
                  <c:v>4.1500000000000004</c:v>
                </c:pt>
                <c:pt idx="11">
                  <c:v>4.05</c:v>
                </c:pt>
              </c:numCache>
            </c:numRef>
          </c:val>
          <c:smooth val="0"/>
          <c:extLst>
            <c:ext xmlns:c16="http://schemas.microsoft.com/office/drawing/2014/chart" uri="{C3380CC4-5D6E-409C-BE32-E72D297353CC}">
              <c16:uniqueId val="{00000002-ADD9-41D2-8044-F9770729A8B9}"/>
            </c:ext>
          </c:extLst>
        </c:ser>
        <c:ser>
          <c:idx val="3"/>
          <c:order val="3"/>
          <c:tx>
            <c:strRef>
              <c:f>Particulates!$E$6</c:f>
              <c:strCache>
                <c:ptCount val="1"/>
                <c:pt idx="0">
                  <c:v>Daily PM ELV</c:v>
                </c:pt>
              </c:strCache>
            </c:strRef>
          </c:tx>
          <c:spPr>
            <a:ln w="28575" cap="rnd">
              <a:solidFill>
                <a:schemeClr val="accent4"/>
              </a:solidFill>
              <a:round/>
            </a:ln>
            <a:effectLst/>
          </c:spPr>
          <c:marker>
            <c:symbol val="none"/>
          </c:marker>
          <c:cat>
            <c:strRef>
              <c:f>Particulates!$A$7:$A$18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Particulates!$E$7:$E$18</c:f>
              <c:numCache>
                <c:formatCode>General</c:formatCode>
                <c:ptCount val="12"/>
                <c:pt idx="0">
                  <c:v>10</c:v>
                </c:pt>
                <c:pt idx="1">
                  <c:v>10</c:v>
                </c:pt>
                <c:pt idx="2">
                  <c:v>10</c:v>
                </c:pt>
                <c:pt idx="3">
                  <c:v>10</c:v>
                </c:pt>
                <c:pt idx="4">
                  <c:v>10</c:v>
                </c:pt>
                <c:pt idx="5">
                  <c:v>10</c:v>
                </c:pt>
                <c:pt idx="6">
                  <c:v>10</c:v>
                </c:pt>
                <c:pt idx="7">
                  <c:v>10</c:v>
                </c:pt>
                <c:pt idx="8">
                  <c:v>10</c:v>
                </c:pt>
                <c:pt idx="9">
                  <c:v>10</c:v>
                </c:pt>
                <c:pt idx="10">
                  <c:v>10</c:v>
                </c:pt>
                <c:pt idx="11">
                  <c:v>10</c:v>
                </c:pt>
              </c:numCache>
            </c:numRef>
          </c:val>
          <c:smooth val="0"/>
          <c:extLst>
            <c:ext xmlns:c16="http://schemas.microsoft.com/office/drawing/2014/chart" uri="{C3380CC4-5D6E-409C-BE32-E72D297353CC}">
              <c16:uniqueId val="{00000003-ADD9-41D2-8044-F9770729A8B9}"/>
            </c:ext>
          </c:extLst>
        </c:ser>
        <c:ser>
          <c:idx val="4"/>
          <c:order val="4"/>
          <c:tx>
            <c:strRef>
              <c:f>Particulates!$F$6</c:f>
              <c:strCache>
                <c:ptCount val="1"/>
                <c:pt idx="0">
                  <c:v>Monthly daily mean</c:v>
                </c:pt>
              </c:strCache>
            </c:strRef>
          </c:tx>
          <c:spPr>
            <a:ln w="28575" cap="rnd">
              <a:solidFill>
                <a:schemeClr val="accent5"/>
              </a:solidFill>
              <a:round/>
            </a:ln>
            <a:effectLst/>
          </c:spPr>
          <c:marker>
            <c:symbol val="none"/>
          </c:marker>
          <c:cat>
            <c:strRef>
              <c:f>Particulates!$A$7:$A$18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Particulates!$F$7:$F$18</c:f>
              <c:numCache>
                <c:formatCode>General</c:formatCode>
                <c:ptCount val="12"/>
                <c:pt idx="0">
                  <c:v>2.25</c:v>
                </c:pt>
                <c:pt idx="1">
                  <c:v>2.7</c:v>
                </c:pt>
                <c:pt idx="2">
                  <c:v>1.2999999999999998</c:v>
                </c:pt>
                <c:pt idx="3">
                  <c:v>1.05</c:v>
                </c:pt>
                <c:pt idx="4">
                  <c:v>1.1499999999999999</c:v>
                </c:pt>
                <c:pt idx="5">
                  <c:v>0.95000000000000007</c:v>
                </c:pt>
                <c:pt idx="6">
                  <c:v>1.25</c:v>
                </c:pt>
                <c:pt idx="7">
                  <c:v>1.6</c:v>
                </c:pt>
                <c:pt idx="8">
                  <c:v>1.6</c:v>
                </c:pt>
                <c:pt idx="9">
                  <c:v>1.2000000000000002</c:v>
                </c:pt>
                <c:pt idx="10">
                  <c:v>1.75</c:v>
                </c:pt>
                <c:pt idx="11">
                  <c:v>1.85</c:v>
                </c:pt>
              </c:numCache>
            </c:numRef>
          </c:val>
          <c:smooth val="0"/>
          <c:extLst>
            <c:ext xmlns:c16="http://schemas.microsoft.com/office/drawing/2014/chart" uri="{C3380CC4-5D6E-409C-BE32-E72D297353CC}">
              <c16:uniqueId val="{00000004-ADD9-41D2-8044-F9770729A8B9}"/>
            </c:ext>
          </c:extLst>
        </c:ser>
        <c:ser>
          <c:idx val="5"/>
          <c:order val="5"/>
          <c:tx>
            <c:strRef>
              <c:f>Particulates!$G$6</c:f>
              <c:strCache>
                <c:ptCount val="1"/>
                <c:pt idx="0">
                  <c:v>Highest daily maximum</c:v>
                </c:pt>
              </c:strCache>
            </c:strRef>
          </c:tx>
          <c:spPr>
            <a:ln w="28575" cap="rnd">
              <a:solidFill>
                <a:schemeClr val="accent6"/>
              </a:solidFill>
              <a:round/>
            </a:ln>
            <a:effectLst/>
          </c:spPr>
          <c:marker>
            <c:symbol val="none"/>
          </c:marker>
          <c:cat>
            <c:strRef>
              <c:f>Particulates!$A$7:$A$18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Particulates!$G$7:$G$18</c:f>
              <c:numCache>
                <c:formatCode>General</c:formatCode>
                <c:ptCount val="12"/>
                <c:pt idx="0">
                  <c:v>4.1500000000000004</c:v>
                </c:pt>
                <c:pt idx="1">
                  <c:v>7.45</c:v>
                </c:pt>
                <c:pt idx="2">
                  <c:v>4.1500000000000004</c:v>
                </c:pt>
                <c:pt idx="3">
                  <c:v>2.4</c:v>
                </c:pt>
                <c:pt idx="4">
                  <c:v>1.8</c:v>
                </c:pt>
                <c:pt idx="5">
                  <c:v>1.3</c:v>
                </c:pt>
                <c:pt idx="6">
                  <c:v>2.25</c:v>
                </c:pt>
                <c:pt idx="7">
                  <c:v>3.4</c:v>
                </c:pt>
                <c:pt idx="8">
                  <c:v>3.4</c:v>
                </c:pt>
                <c:pt idx="9">
                  <c:v>1.75</c:v>
                </c:pt>
                <c:pt idx="10">
                  <c:v>2.35</c:v>
                </c:pt>
                <c:pt idx="11">
                  <c:v>2.7</c:v>
                </c:pt>
              </c:numCache>
            </c:numRef>
          </c:val>
          <c:smooth val="0"/>
          <c:extLst>
            <c:ext xmlns:c16="http://schemas.microsoft.com/office/drawing/2014/chart" uri="{C3380CC4-5D6E-409C-BE32-E72D297353CC}">
              <c16:uniqueId val="{00000005-ADD9-41D2-8044-F9770729A8B9}"/>
            </c:ext>
          </c:extLst>
        </c:ser>
        <c:dLbls>
          <c:showLegendKey val="0"/>
          <c:showVal val="0"/>
          <c:showCatName val="0"/>
          <c:showSerName val="0"/>
          <c:showPercent val="0"/>
          <c:showBubbleSize val="0"/>
        </c:dLbls>
        <c:smooth val="0"/>
        <c:axId val="1596878767"/>
        <c:axId val="1596877519"/>
      </c:lineChart>
      <c:catAx>
        <c:axId val="15968787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6877519"/>
        <c:crosses val="autoZero"/>
        <c:auto val="1"/>
        <c:lblAlgn val="ctr"/>
        <c:lblOffset val="100"/>
        <c:noMultiLvlLbl val="0"/>
      </c:catAx>
      <c:valAx>
        <c:axId val="15968775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6878767"/>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0" i="0" baseline="0">
                <a:effectLst/>
              </a:rPr>
              <a:t>mg/Nm3</a:t>
            </a:r>
            <a:endParaRPr lang="en-GB">
              <a:effectLst/>
            </a:endParaRPr>
          </a:p>
        </c:rich>
      </c:tx>
      <c:layout>
        <c:manualLayout>
          <c:xMode val="edge"/>
          <c:yMode val="edge"/>
          <c:x val="4.2276080084299228E-2"/>
          <c:y val="0.3643122676579925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'CO 95% 10 min'!$B$6</c:f>
              <c:strCache>
                <c:ptCount val="1"/>
                <c:pt idx="0">
                  <c:v>95%ile 10-min avg CO ELV</c:v>
                </c:pt>
              </c:strCache>
            </c:strRef>
          </c:tx>
          <c:spPr>
            <a:ln w="28575" cap="rnd">
              <a:solidFill>
                <a:schemeClr val="accent1"/>
              </a:solidFill>
              <a:round/>
            </a:ln>
            <a:effectLst/>
          </c:spPr>
          <c:marker>
            <c:symbol val="none"/>
          </c:marker>
          <c:cat>
            <c:strRef>
              <c:f>'CO 95% 10 min'!$A$7:$A$18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 95% 10 min'!$B$7:$B$18</c:f>
              <c:numCache>
                <c:formatCode>General</c:formatCode>
                <c:ptCount val="12"/>
                <c:pt idx="0">
                  <c:v>150</c:v>
                </c:pt>
                <c:pt idx="1">
                  <c:v>150</c:v>
                </c:pt>
                <c:pt idx="2">
                  <c:v>150</c:v>
                </c:pt>
                <c:pt idx="3">
                  <c:v>150</c:v>
                </c:pt>
                <c:pt idx="4">
                  <c:v>150</c:v>
                </c:pt>
                <c:pt idx="5">
                  <c:v>150</c:v>
                </c:pt>
                <c:pt idx="6">
                  <c:v>150</c:v>
                </c:pt>
                <c:pt idx="7">
                  <c:v>150</c:v>
                </c:pt>
                <c:pt idx="8">
                  <c:v>150</c:v>
                </c:pt>
                <c:pt idx="9">
                  <c:v>150</c:v>
                </c:pt>
                <c:pt idx="10">
                  <c:v>150</c:v>
                </c:pt>
                <c:pt idx="11">
                  <c:v>150</c:v>
                </c:pt>
              </c:numCache>
            </c:numRef>
          </c:val>
          <c:smooth val="0"/>
          <c:extLst>
            <c:ext xmlns:c16="http://schemas.microsoft.com/office/drawing/2014/chart" uri="{C3380CC4-5D6E-409C-BE32-E72D297353CC}">
              <c16:uniqueId val="{00000000-7A5D-4F74-8D5A-A47BB8257207}"/>
            </c:ext>
          </c:extLst>
        </c:ser>
        <c:ser>
          <c:idx val="2"/>
          <c:order val="2"/>
          <c:tx>
            <c:strRef>
              <c:f>'CO 95% 10 min'!$D$6</c:f>
              <c:strCache>
                <c:ptCount val="1"/>
                <c:pt idx="0">
                  <c:v>Monthly CO 10-min avg mean</c:v>
                </c:pt>
              </c:strCache>
            </c:strRef>
          </c:tx>
          <c:spPr>
            <a:ln w="28575" cap="rnd">
              <a:solidFill>
                <a:schemeClr val="accent3"/>
              </a:solidFill>
              <a:round/>
            </a:ln>
            <a:effectLst/>
          </c:spPr>
          <c:marker>
            <c:symbol val="none"/>
          </c:marker>
          <c:cat>
            <c:strRef>
              <c:f>'CO 95% 10 min'!$A$7:$A$18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 95% 10 min'!$D$7:$D$18</c:f>
              <c:numCache>
                <c:formatCode>General</c:formatCode>
                <c:ptCount val="12"/>
                <c:pt idx="0">
                  <c:v>27.9</c:v>
                </c:pt>
                <c:pt idx="1">
                  <c:v>28.05</c:v>
                </c:pt>
                <c:pt idx="2">
                  <c:v>25.7</c:v>
                </c:pt>
                <c:pt idx="3">
                  <c:v>30.299999999999997</c:v>
                </c:pt>
                <c:pt idx="4">
                  <c:v>26.2</c:v>
                </c:pt>
                <c:pt idx="5">
                  <c:v>25.45</c:v>
                </c:pt>
                <c:pt idx="6">
                  <c:v>26.799999999999997</c:v>
                </c:pt>
                <c:pt idx="7">
                  <c:v>26.1</c:v>
                </c:pt>
                <c:pt idx="8">
                  <c:v>24.85</c:v>
                </c:pt>
                <c:pt idx="9">
                  <c:v>26.55</c:v>
                </c:pt>
                <c:pt idx="10">
                  <c:v>34.200000000000003</c:v>
                </c:pt>
                <c:pt idx="11">
                  <c:v>29.4</c:v>
                </c:pt>
              </c:numCache>
            </c:numRef>
          </c:val>
          <c:smooth val="0"/>
          <c:extLst>
            <c:ext xmlns:c16="http://schemas.microsoft.com/office/drawing/2014/chart" uri="{C3380CC4-5D6E-409C-BE32-E72D297353CC}">
              <c16:uniqueId val="{00000002-7A5D-4F74-8D5A-A47BB8257207}"/>
            </c:ext>
          </c:extLst>
        </c:ser>
        <c:ser>
          <c:idx val="4"/>
          <c:order val="4"/>
          <c:tx>
            <c:strRef>
              <c:f>'CO 95% 10 min'!$F$6</c:f>
              <c:strCache>
                <c:ptCount val="1"/>
                <c:pt idx="0">
                  <c:v>Daily CO ELV</c:v>
                </c:pt>
              </c:strCache>
            </c:strRef>
          </c:tx>
          <c:spPr>
            <a:ln w="28575" cap="rnd">
              <a:solidFill>
                <a:schemeClr val="accent5"/>
              </a:solidFill>
              <a:round/>
            </a:ln>
            <a:effectLst/>
          </c:spPr>
          <c:marker>
            <c:symbol val="none"/>
          </c:marker>
          <c:cat>
            <c:strRef>
              <c:f>'CO 95% 10 min'!$A$7:$A$18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 95% 10 min'!$F$7:$F$18</c:f>
              <c:numCache>
                <c:formatCode>General</c:formatCode>
                <c:ptCount val="12"/>
                <c:pt idx="0">
                  <c:v>50</c:v>
                </c:pt>
                <c:pt idx="1">
                  <c:v>50</c:v>
                </c:pt>
                <c:pt idx="2">
                  <c:v>50</c:v>
                </c:pt>
                <c:pt idx="3">
                  <c:v>50</c:v>
                </c:pt>
                <c:pt idx="4">
                  <c:v>50</c:v>
                </c:pt>
                <c:pt idx="5">
                  <c:v>50</c:v>
                </c:pt>
                <c:pt idx="6">
                  <c:v>50</c:v>
                </c:pt>
                <c:pt idx="7">
                  <c:v>50</c:v>
                </c:pt>
                <c:pt idx="8">
                  <c:v>50</c:v>
                </c:pt>
                <c:pt idx="9">
                  <c:v>50</c:v>
                </c:pt>
                <c:pt idx="10">
                  <c:v>50</c:v>
                </c:pt>
                <c:pt idx="11">
                  <c:v>50</c:v>
                </c:pt>
              </c:numCache>
            </c:numRef>
          </c:val>
          <c:smooth val="0"/>
          <c:extLst>
            <c:ext xmlns:c16="http://schemas.microsoft.com/office/drawing/2014/chart" uri="{C3380CC4-5D6E-409C-BE32-E72D297353CC}">
              <c16:uniqueId val="{00000004-7A5D-4F74-8D5A-A47BB8257207}"/>
            </c:ext>
          </c:extLst>
        </c:ser>
        <c:ser>
          <c:idx val="5"/>
          <c:order val="5"/>
          <c:tx>
            <c:strRef>
              <c:f>'CO 95% 10 min'!$G$6</c:f>
              <c:strCache>
                <c:ptCount val="1"/>
                <c:pt idx="0">
                  <c:v>Monthly daily mean</c:v>
                </c:pt>
              </c:strCache>
            </c:strRef>
          </c:tx>
          <c:spPr>
            <a:ln w="28575" cap="rnd">
              <a:solidFill>
                <a:schemeClr val="accent6"/>
              </a:solidFill>
              <a:round/>
            </a:ln>
            <a:effectLst/>
          </c:spPr>
          <c:marker>
            <c:symbol val="none"/>
          </c:marker>
          <c:cat>
            <c:strRef>
              <c:f>'CO 95% 10 min'!$A$7:$A$18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 95% 10 min'!$G$7:$G$18</c:f>
              <c:numCache>
                <c:formatCode>General</c:formatCode>
                <c:ptCount val="12"/>
                <c:pt idx="0">
                  <c:v>27.9</c:v>
                </c:pt>
                <c:pt idx="1">
                  <c:v>28.05</c:v>
                </c:pt>
                <c:pt idx="2">
                  <c:v>25.7</c:v>
                </c:pt>
                <c:pt idx="3">
                  <c:v>30.299999999999997</c:v>
                </c:pt>
                <c:pt idx="4">
                  <c:v>26.2</c:v>
                </c:pt>
                <c:pt idx="5">
                  <c:v>25.45</c:v>
                </c:pt>
                <c:pt idx="6">
                  <c:v>26.799999999999997</c:v>
                </c:pt>
                <c:pt idx="7">
                  <c:v>26.1</c:v>
                </c:pt>
                <c:pt idx="8">
                  <c:v>24.85</c:v>
                </c:pt>
                <c:pt idx="9">
                  <c:v>26.55</c:v>
                </c:pt>
                <c:pt idx="10">
                  <c:v>34.200000000000003</c:v>
                </c:pt>
                <c:pt idx="11">
                  <c:v>29.4</c:v>
                </c:pt>
              </c:numCache>
            </c:numRef>
          </c:val>
          <c:smooth val="0"/>
          <c:extLst>
            <c:ext xmlns:c16="http://schemas.microsoft.com/office/drawing/2014/chart" uri="{C3380CC4-5D6E-409C-BE32-E72D297353CC}">
              <c16:uniqueId val="{00000005-7A5D-4F74-8D5A-A47BB8257207}"/>
            </c:ext>
          </c:extLst>
        </c:ser>
        <c:ser>
          <c:idx val="6"/>
          <c:order val="6"/>
          <c:tx>
            <c:strRef>
              <c:f>'CO 95% 10 min'!$H$6</c:f>
              <c:strCache>
                <c:ptCount val="1"/>
                <c:pt idx="0">
                  <c:v>Highest daily maximum</c:v>
                </c:pt>
              </c:strCache>
            </c:strRef>
          </c:tx>
          <c:spPr>
            <a:ln w="28575" cap="rnd">
              <a:solidFill>
                <a:schemeClr val="accent1">
                  <a:lumMod val="60000"/>
                </a:schemeClr>
              </a:solidFill>
              <a:round/>
            </a:ln>
            <a:effectLst/>
          </c:spPr>
          <c:marker>
            <c:symbol val="none"/>
          </c:marker>
          <c:cat>
            <c:strRef>
              <c:f>'CO 95% 10 min'!$A$7:$A$18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 95% 10 min'!$H$7:$H$18</c:f>
              <c:numCache>
                <c:formatCode>General</c:formatCode>
                <c:ptCount val="12"/>
                <c:pt idx="0">
                  <c:v>41.2</c:v>
                </c:pt>
                <c:pt idx="1">
                  <c:v>47.3</c:v>
                </c:pt>
                <c:pt idx="2">
                  <c:v>44.2</c:v>
                </c:pt>
                <c:pt idx="3">
                  <c:v>115.9</c:v>
                </c:pt>
                <c:pt idx="4">
                  <c:v>61.4</c:v>
                </c:pt>
                <c:pt idx="5">
                  <c:v>49.6</c:v>
                </c:pt>
                <c:pt idx="6">
                  <c:v>44.3</c:v>
                </c:pt>
                <c:pt idx="7">
                  <c:v>108.2</c:v>
                </c:pt>
                <c:pt idx="8">
                  <c:v>49.6</c:v>
                </c:pt>
                <c:pt idx="9">
                  <c:v>43.4</c:v>
                </c:pt>
                <c:pt idx="10">
                  <c:v>47.7</c:v>
                </c:pt>
                <c:pt idx="11">
                  <c:v>48</c:v>
                </c:pt>
              </c:numCache>
            </c:numRef>
          </c:val>
          <c:smooth val="0"/>
          <c:extLst>
            <c:ext xmlns:c16="http://schemas.microsoft.com/office/drawing/2014/chart" uri="{C3380CC4-5D6E-409C-BE32-E72D297353CC}">
              <c16:uniqueId val="{00000006-7A5D-4F74-8D5A-A47BB8257207}"/>
            </c:ext>
          </c:extLst>
        </c:ser>
        <c:dLbls>
          <c:showLegendKey val="0"/>
          <c:showVal val="0"/>
          <c:showCatName val="0"/>
          <c:showSerName val="0"/>
          <c:showPercent val="0"/>
          <c:showBubbleSize val="0"/>
        </c:dLbls>
        <c:marker val="1"/>
        <c:smooth val="0"/>
        <c:axId val="1133828399"/>
        <c:axId val="1133829231"/>
      </c:lineChart>
      <c:lineChart>
        <c:grouping val="standard"/>
        <c:varyColors val="0"/>
        <c:ser>
          <c:idx val="1"/>
          <c:order val="1"/>
          <c:tx>
            <c:strRef>
              <c:f>'CO 95% 10 min'!$C$6</c:f>
              <c:strCache>
                <c:ptCount val="1"/>
                <c:pt idx="0">
                  <c:v>95%ile 10-min avg maximum</c:v>
                </c:pt>
              </c:strCache>
            </c:strRef>
          </c:tx>
          <c:spPr>
            <a:ln w="28575" cap="rnd">
              <a:solidFill>
                <a:schemeClr val="accent2"/>
              </a:solidFill>
              <a:round/>
            </a:ln>
            <a:effectLst/>
          </c:spPr>
          <c:marker>
            <c:symbol val="none"/>
          </c:marker>
          <c:cat>
            <c:strRef>
              <c:f>'CO 95% 10 min'!$A$7:$A$18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 95% 10 min'!$C$7:$C$18</c:f>
              <c:numCache>
                <c:formatCode>General</c:formatCode>
                <c:ptCount val="12"/>
                <c:pt idx="0">
                  <c:v>108.3</c:v>
                </c:pt>
                <c:pt idx="1">
                  <c:v>132</c:v>
                </c:pt>
                <c:pt idx="2">
                  <c:v>128.69999999999999</c:v>
                </c:pt>
                <c:pt idx="3">
                  <c:v>503.1</c:v>
                </c:pt>
                <c:pt idx="4">
                  <c:v>227.7</c:v>
                </c:pt>
                <c:pt idx="5">
                  <c:v>163.9</c:v>
                </c:pt>
                <c:pt idx="6">
                  <c:v>134.5</c:v>
                </c:pt>
                <c:pt idx="7">
                  <c:v>516.79999999999995</c:v>
                </c:pt>
                <c:pt idx="8">
                  <c:v>151.69999999999999</c:v>
                </c:pt>
                <c:pt idx="9">
                  <c:v>130.80000000000001</c:v>
                </c:pt>
                <c:pt idx="10">
                  <c:v>164.8</c:v>
                </c:pt>
                <c:pt idx="11">
                  <c:v>137</c:v>
                </c:pt>
              </c:numCache>
            </c:numRef>
          </c:val>
          <c:smooth val="0"/>
          <c:extLst>
            <c:ext xmlns:c16="http://schemas.microsoft.com/office/drawing/2014/chart" uri="{C3380CC4-5D6E-409C-BE32-E72D297353CC}">
              <c16:uniqueId val="{00000001-7A5D-4F74-8D5A-A47BB8257207}"/>
            </c:ext>
          </c:extLst>
        </c:ser>
        <c:ser>
          <c:idx val="3"/>
          <c:order val="3"/>
          <c:tx>
            <c:strRef>
              <c:f>'CO 95% 10 min'!$E$6</c:f>
              <c:strCache>
                <c:ptCount val="1"/>
                <c:pt idx="0">
                  <c:v>10-min avg maximum</c:v>
                </c:pt>
              </c:strCache>
            </c:strRef>
          </c:tx>
          <c:spPr>
            <a:ln w="28575" cap="rnd">
              <a:solidFill>
                <a:schemeClr val="accent4"/>
              </a:solidFill>
              <a:round/>
            </a:ln>
            <a:effectLst/>
          </c:spPr>
          <c:marker>
            <c:symbol val="none"/>
          </c:marker>
          <c:cat>
            <c:strRef>
              <c:f>'CO 95% 10 min'!$A$7:$A$18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 95% 10 min'!$E$7:$E$18</c:f>
              <c:numCache>
                <c:formatCode>General</c:formatCode>
                <c:ptCount val="12"/>
                <c:pt idx="0">
                  <c:v>372.9</c:v>
                </c:pt>
                <c:pt idx="1">
                  <c:v>1068.4000000000001</c:v>
                </c:pt>
                <c:pt idx="2">
                  <c:v>858.7</c:v>
                </c:pt>
                <c:pt idx="3">
                  <c:v>1718.6</c:v>
                </c:pt>
                <c:pt idx="4">
                  <c:v>1102.8</c:v>
                </c:pt>
                <c:pt idx="5">
                  <c:v>1131.5</c:v>
                </c:pt>
                <c:pt idx="6">
                  <c:v>852.4</c:v>
                </c:pt>
                <c:pt idx="7">
                  <c:v>1138.0999999999999</c:v>
                </c:pt>
                <c:pt idx="8">
                  <c:v>1054.2</c:v>
                </c:pt>
                <c:pt idx="9">
                  <c:v>794.9</c:v>
                </c:pt>
                <c:pt idx="10">
                  <c:v>1182.2</c:v>
                </c:pt>
                <c:pt idx="11">
                  <c:v>453.3</c:v>
                </c:pt>
              </c:numCache>
            </c:numRef>
          </c:val>
          <c:smooth val="0"/>
          <c:extLst>
            <c:ext xmlns:c16="http://schemas.microsoft.com/office/drawing/2014/chart" uri="{C3380CC4-5D6E-409C-BE32-E72D297353CC}">
              <c16:uniqueId val="{00000003-7A5D-4F74-8D5A-A47BB8257207}"/>
            </c:ext>
          </c:extLst>
        </c:ser>
        <c:dLbls>
          <c:showLegendKey val="0"/>
          <c:showVal val="0"/>
          <c:showCatName val="0"/>
          <c:showSerName val="0"/>
          <c:showPercent val="0"/>
          <c:showBubbleSize val="0"/>
        </c:dLbls>
        <c:marker val="1"/>
        <c:smooth val="0"/>
        <c:axId val="1595691583"/>
        <c:axId val="1595687007"/>
      </c:lineChart>
      <c:catAx>
        <c:axId val="1133828399"/>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3829231"/>
        <c:crosses val="autoZero"/>
        <c:auto val="1"/>
        <c:lblAlgn val="ctr"/>
        <c:lblOffset val="100"/>
        <c:noMultiLvlLbl val="0"/>
      </c:catAx>
      <c:valAx>
        <c:axId val="113382923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3828399"/>
        <c:crosses val="autoZero"/>
        <c:crossBetween val="between"/>
      </c:valAx>
      <c:valAx>
        <c:axId val="1595687007"/>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Average Maximums</a:t>
                </a:r>
                <a:r>
                  <a:rPr lang="en-GB" baseline="0"/>
                  <a:t> </a:t>
                </a:r>
                <a:r>
                  <a:rPr lang="en-GB"/>
                  <a:t>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5691583"/>
        <c:crosses val="max"/>
        <c:crossBetween val="between"/>
      </c:valAx>
      <c:catAx>
        <c:axId val="1595691583"/>
        <c:scaling>
          <c:orientation val="minMax"/>
        </c:scaling>
        <c:delete val="1"/>
        <c:axPos val="b"/>
        <c:numFmt formatCode="General" sourceLinked="1"/>
        <c:majorTickMark val="out"/>
        <c:minorTickMark val="none"/>
        <c:tickLblPos val="nextTo"/>
        <c:crossAx val="1595687007"/>
        <c:crosses val="autoZero"/>
        <c:auto val="1"/>
        <c:lblAlgn val="ctr"/>
        <c:lblOffset val="100"/>
        <c:noMultiLvlLbl val="0"/>
      </c:cat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0" i="0" baseline="0">
                <a:effectLst/>
              </a:rPr>
              <a:t>mg/Nm3</a:t>
            </a:r>
            <a:endParaRPr lang="en-GB">
              <a:effectLst/>
            </a:endParaRPr>
          </a:p>
        </c:rich>
      </c:tx>
      <c:layout>
        <c:manualLayout>
          <c:xMode val="edge"/>
          <c:yMode val="edge"/>
          <c:x val="3.9342014065290642E-2"/>
          <c:y val="0.43610785463071511"/>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'NH3'!$C$6</c:f>
              <c:strCache>
                <c:ptCount val="1"/>
                <c:pt idx="0">
                  <c:v>Monthly 1/2 hourly mean</c:v>
                </c:pt>
              </c:strCache>
            </c:strRef>
          </c:tx>
          <c:spPr>
            <a:ln w="28575" cap="rnd">
              <a:solidFill>
                <a:schemeClr val="accent2"/>
              </a:solidFill>
              <a:round/>
            </a:ln>
            <a:effectLst/>
          </c:spPr>
          <c:marker>
            <c:symbol val="none"/>
          </c:marker>
          <c:cat>
            <c:strRef>
              <c:f>'NH3'!$A$7:$A$18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'NH3'!$C$7:$C$18</c:f>
              <c:numCache>
                <c:formatCode>General</c:formatCode>
                <c:ptCount val="12"/>
                <c:pt idx="0">
                  <c:v>4.9499999999999993</c:v>
                </c:pt>
                <c:pt idx="1">
                  <c:v>5.8</c:v>
                </c:pt>
                <c:pt idx="2">
                  <c:v>4.45</c:v>
                </c:pt>
                <c:pt idx="3">
                  <c:v>6.2</c:v>
                </c:pt>
                <c:pt idx="4">
                  <c:v>7.65</c:v>
                </c:pt>
                <c:pt idx="5">
                  <c:v>6.15</c:v>
                </c:pt>
                <c:pt idx="6">
                  <c:v>11.149999999999999</c:v>
                </c:pt>
                <c:pt idx="7">
                  <c:v>7.4499999999999993</c:v>
                </c:pt>
                <c:pt idx="8">
                  <c:v>6.05</c:v>
                </c:pt>
                <c:pt idx="9">
                  <c:v>6.8000000000000007</c:v>
                </c:pt>
                <c:pt idx="10">
                  <c:v>8.1</c:v>
                </c:pt>
                <c:pt idx="11">
                  <c:v>5.3</c:v>
                </c:pt>
              </c:numCache>
            </c:numRef>
          </c:val>
          <c:smooth val="0"/>
          <c:extLst>
            <c:ext xmlns:c16="http://schemas.microsoft.com/office/drawing/2014/chart" uri="{C3380CC4-5D6E-409C-BE32-E72D297353CC}">
              <c16:uniqueId val="{00000001-C99D-4182-8A63-3B2AEA412314}"/>
            </c:ext>
          </c:extLst>
        </c:ser>
        <c:ser>
          <c:idx val="2"/>
          <c:order val="1"/>
          <c:tx>
            <c:strRef>
              <c:f>'NH3'!$D$6</c:f>
              <c:strCache>
                <c:ptCount val="1"/>
                <c:pt idx="0">
                  <c:v>Highest 1/2 hourly maximum</c:v>
                </c:pt>
              </c:strCache>
            </c:strRef>
          </c:tx>
          <c:spPr>
            <a:ln w="28575" cap="rnd">
              <a:solidFill>
                <a:schemeClr val="accent3"/>
              </a:solidFill>
              <a:round/>
            </a:ln>
            <a:effectLst/>
          </c:spPr>
          <c:marker>
            <c:symbol val="none"/>
          </c:marker>
          <c:cat>
            <c:strRef>
              <c:f>'NH3'!$A$7:$A$18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'NH3'!$D$7:$D$18</c:f>
              <c:numCache>
                <c:formatCode>General</c:formatCode>
                <c:ptCount val="12"/>
                <c:pt idx="0">
                  <c:v>26.3</c:v>
                </c:pt>
                <c:pt idx="1">
                  <c:v>75.5</c:v>
                </c:pt>
                <c:pt idx="2">
                  <c:v>23.1</c:v>
                </c:pt>
                <c:pt idx="3">
                  <c:v>63.5</c:v>
                </c:pt>
                <c:pt idx="4">
                  <c:v>92.8</c:v>
                </c:pt>
                <c:pt idx="5">
                  <c:v>29.7</c:v>
                </c:pt>
                <c:pt idx="6">
                  <c:v>93.5</c:v>
                </c:pt>
                <c:pt idx="7">
                  <c:v>95.2</c:v>
                </c:pt>
                <c:pt idx="8">
                  <c:v>48.2</c:v>
                </c:pt>
                <c:pt idx="9">
                  <c:v>36.6</c:v>
                </c:pt>
                <c:pt idx="10">
                  <c:v>117.7</c:v>
                </c:pt>
                <c:pt idx="11">
                  <c:v>38.4</c:v>
                </c:pt>
              </c:numCache>
            </c:numRef>
          </c:val>
          <c:smooth val="0"/>
          <c:extLst>
            <c:ext xmlns:c16="http://schemas.microsoft.com/office/drawing/2014/chart" uri="{C3380CC4-5D6E-409C-BE32-E72D297353CC}">
              <c16:uniqueId val="{00000002-C99D-4182-8A63-3B2AEA412314}"/>
            </c:ext>
          </c:extLst>
        </c:ser>
        <c:ser>
          <c:idx val="4"/>
          <c:order val="2"/>
          <c:tx>
            <c:strRef>
              <c:f>'NH3'!$F$6</c:f>
              <c:strCache>
                <c:ptCount val="1"/>
                <c:pt idx="0">
                  <c:v>Monthly daily mean</c:v>
                </c:pt>
              </c:strCache>
            </c:strRef>
          </c:tx>
          <c:spPr>
            <a:ln w="28575" cap="rnd">
              <a:solidFill>
                <a:schemeClr val="accent5"/>
              </a:solidFill>
              <a:round/>
            </a:ln>
            <a:effectLst/>
          </c:spPr>
          <c:marker>
            <c:symbol val="none"/>
          </c:marker>
          <c:cat>
            <c:strRef>
              <c:f>'NH3'!$A$7:$A$18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'NH3'!$F$7:$F$18</c:f>
              <c:numCache>
                <c:formatCode>General</c:formatCode>
                <c:ptCount val="12"/>
                <c:pt idx="0">
                  <c:v>4.9499999999999993</c:v>
                </c:pt>
                <c:pt idx="1">
                  <c:v>5.8</c:v>
                </c:pt>
                <c:pt idx="2">
                  <c:v>4.45</c:v>
                </c:pt>
                <c:pt idx="3">
                  <c:v>6.2</c:v>
                </c:pt>
                <c:pt idx="4">
                  <c:v>7.65</c:v>
                </c:pt>
                <c:pt idx="5">
                  <c:v>6.15</c:v>
                </c:pt>
                <c:pt idx="6">
                  <c:v>11.149999999999999</c:v>
                </c:pt>
                <c:pt idx="7">
                  <c:v>7.4499999999999993</c:v>
                </c:pt>
                <c:pt idx="8">
                  <c:v>6.05</c:v>
                </c:pt>
                <c:pt idx="9">
                  <c:v>6.8000000000000007</c:v>
                </c:pt>
                <c:pt idx="10">
                  <c:v>8.1</c:v>
                </c:pt>
                <c:pt idx="11">
                  <c:v>5.3</c:v>
                </c:pt>
              </c:numCache>
            </c:numRef>
          </c:val>
          <c:smooth val="0"/>
          <c:extLst>
            <c:ext xmlns:c16="http://schemas.microsoft.com/office/drawing/2014/chart" uri="{C3380CC4-5D6E-409C-BE32-E72D297353CC}">
              <c16:uniqueId val="{00000004-C99D-4182-8A63-3B2AEA412314}"/>
            </c:ext>
          </c:extLst>
        </c:ser>
        <c:ser>
          <c:idx val="5"/>
          <c:order val="3"/>
          <c:tx>
            <c:strRef>
              <c:f>'NH3'!$G$6</c:f>
              <c:strCache>
                <c:ptCount val="1"/>
                <c:pt idx="0">
                  <c:v>Highest daily maximum</c:v>
                </c:pt>
              </c:strCache>
            </c:strRef>
          </c:tx>
          <c:spPr>
            <a:ln w="28575" cap="rnd">
              <a:solidFill>
                <a:schemeClr val="accent6"/>
              </a:solidFill>
              <a:round/>
            </a:ln>
            <a:effectLst/>
          </c:spPr>
          <c:marker>
            <c:symbol val="none"/>
          </c:marker>
          <c:cat>
            <c:strRef>
              <c:f>'NH3'!$A$7:$A$18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'NH3'!$G$7:$G$18</c:f>
              <c:numCache>
                <c:formatCode>General</c:formatCode>
                <c:ptCount val="12"/>
                <c:pt idx="0">
                  <c:v>9.6</c:v>
                </c:pt>
                <c:pt idx="1">
                  <c:v>13</c:v>
                </c:pt>
                <c:pt idx="2">
                  <c:v>8.6</c:v>
                </c:pt>
                <c:pt idx="3">
                  <c:v>15.4</c:v>
                </c:pt>
                <c:pt idx="4">
                  <c:v>20.6</c:v>
                </c:pt>
                <c:pt idx="5">
                  <c:v>12.9</c:v>
                </c:pt>
                <c:pt idx="6">
                  <c:v>33.299999999999997</c:v>
                </c:pt>
                <c:pt idx="7">
                  <c:v>16.8</c:v>
                </c:pt>
                <c:pt idx="8">
                  <c:v>13.5</c:v>
                </c:pt>
                <c:pt idx="9">
                  <c:v>16.7</c:v>
                </c:pt>
                <c:pt idx="10">
                  <c:v>23.4</c:v>
                </c:pt>
                <c:pt idx="11">
                  <c:v>10.9</c:v>
                </c:pt>
              </c:numCache>
            </c:numRef>
          </c:val>
          <c:smooth val="0"/>
          <c:extLst>
            <c:ext xmlns:c16="http://schemas.microsoft.com/office/drawing/2014/chart" uri="{C3380CC4-5D6E-409C-BE32-E72D297353CC}">
              <c16:uniqueId val="{00000005-C99D-4182-8A63-3B2AEA412314}"/>
            </c:ext>
          </c:extLst>
        </c:ser>
        <c:dLbls>
          <c:showLegendKey val="0"/>
          <c:showVal val="0"/>
          <c:showCatName val="0"/>
          <c:showSerName val="0"/>
          <c:showPercent val="0"/>
          <c:showBubbleSize val="0"/>
        </c:dLbls>
        <c:smooth val="0"/>
        <c:axId val="1782768031"/>
        <c:axId val="1782773023"/>
      </c:lineChart>
      <c:catAx>
        <c:axId val="1782768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82773023"/>
        <c:crosses val="autoZero"/>
        <c:auto val="1"/>
        <c:lblAlgn val="ctr"/>
        <c:lblOffset val="100"/>
        <c:noMultiLvlLbl val="0"/>
      </c:catAx>
      <c:valAx>
        <c:axId val="178277302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82768031"/>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2</xdr:col>
      <xdr:colOff>632067</xdr:colOff>
      <xdr:row>0</xdr:row>
      <xdr:rowOff>0</xdr:rowOff>
    </xdr:from>
    <xdr:to>
      <xdr:col>7</xdr:col>
      <xdr:colOff>189948</xdr:colOff>
      <xdr:row>6</xdr:row>
      <xdr:rowOff>12700</xdr:rowOff>
    </xdr:to>
    <xdr:pic>
      <xdr:nvPicPr>
        <xdr:cNvPr id="2" name="Picture 1">
          <a:extLst>
            <a:ext uri="{FF2B5EF4-FFF2-40B4-BE49-F238E27FC236}">
              <a16:creationId xmlns:a16="http://schemas.microsoft.com/office/drawing/2014/main" id="{9E374ED2-336B-40CD-91BF-E5E808506820}"/>
            </a:ext>
          </a:extLst>
        </xdr:cNvPr>
        <xdr:cNvPicPr>
          <a:picLocks noChangeAspect="1"/>
        </xdr:cNvPicPr>
      </xdr:nvPicPr>
      <xdr:blipFill>
        <a:blip xmlns:r="http://schemas.openxmlformats.org/officeDocument/2006/relationships" r:embed="rId1"/>
        <a:stretch>
          <a:fillRect/>
        </a:stretch>
      </xdr:blipFill>
      <xdr:spPr>
        <a:xfrm>
          <a:off x="2295767" y="0"/>
          <a:ext cx="2796381" cy="1155700"/>
        </a:xfrm>
        <a:prstGeom prst="rect">
          <a:avLst/>
        </a:prstGeom>
      </xdr:spPr>
    </xdr:pic>
    <xdr:clientData/>
  </xdr:twoCellAnchor>
  <xdr:twoCellAnchor editAs="oneCell">
    <xdr:from>
      <xdr:col>0</xdr:col>
      <xdr:colOff>495299</xdr:colOff>
      <xdr:row>7</xdr:row>
      <xdr:rowOff>31750</xdr:rowOff>
    </xdr:from>
    <xdr:to>
      <xdr:col>9</xdr:col>
      <xdr:colOff>96574</xdr:colOff>
      <xdr:row>24</xdr:row>
      <xdr:rowOff>76200</xdr:rowOff>
    </xdr:to>
    <xdr:pic>
      <xdr:nvPicPr>
        <xdr:cNvPr id="3" name="Picture 2">
          <a:extLst>
            <a:ext uri="{FF2B5EF4-FFF2-40B4-BE49-F238E27FC236}">
              <a16:creationId xmlns:a16="http://schemas.microsoft.com/office/drawing/2014/main" id="{B9560AC7-3D6D-4DCD-880B-003E0ECEF3A1}"/>
            </a:ext>
          </a:extLst>
        </xdr:cNvPr>
        <xdr:cNvPicPr>
          <a:picLocks noChangeAspect="1"/>
        </xdr:cNvPicPr>
      </xdr:nvPicPr>
      <xdr:blipFill>
        <a:blip xmlns:r="http://schemas.openxmlformats.org/officeDocument/2006/relationships" r:embed="rId2"/>
        <a:stretch>
          <a:fillRect/>
        </a:stretch>
      </xdr:blipFill>
      <xdr:spPr>
        <a:xfrm>
          <a:off x="495299" y="1365250"/>
          <a:ext cx="5798875" cy="330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18</xdr:row>
      <xdr:rowOff>152399</xdr:rowOff>
    </xdr:from>
    <xdr:to>
      <xdr:col>8</xdr:col>
      <xdr:colOff>361949</xdr:colOff>
      <xdr:row>45</xdr:row>
      <xdr:rowOff>66674</xdr:rowOff>
    </xdr:to>
    <xdr:graphicFrame macro="">
      <xdr:nvGraphicFramePr>
        <xdr:cNvPr id="3" name="Chart 2">
          <a:extLst>
            <a:ext uri="{FF2B5EF4-FFF2-40B4-BE49-F238E27FC236}">
              <a16:creationId xmlns:a16="http://schemas.microsoft.com/office/drawing/2014/main" id="{499A9238-9769-4950-84F4-DC90ADA0D16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104775</xdr:colOff>
      <xdr:row>20</xdr:row>
      <xdr:rowOff>82550</xdr:rowOff>
    </xdr:from>
    <xdr:to>
      <xdr:col>7</xdr:col>
      <xdr:colOff>514350</xdr:colOff>
      <xdr:row>45</xdr:row>
      <xdr:rowOff>57150</xdr:rowOff>
    </xdr:to>
    <xdr:graphicFrame macro="">
      <xdr:nvGraphicFramePr>
        <xdr:cNvPr id="2" name="Chart 1">
          <a:extLst>
            <a:ext uri="{FF2B5EF4-FFF2-40B4-BE49-F238E27FC236}">
              <a16:creationId xmlns:a16="http://schemas.microsoft.com/office/drawing/2014/main" id="{A6A5C3E1-2AA8-4DC3-B0A6-0BCDFD7F98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76201</xdr:colOff>
      <xdr:row>19</xdr:row>
      <xdr:rowOff>57150</xdr:rowOff>
    </xdr:from>
    <xdr:to>
      <xdr:col>8</xdr:col>
      <xdr:colOff>125413</xdr:colOff>
      <xdr:row>46</xdr:row>
      <xdr:rowOff>34925</xdr:rowOff>
    </xdr:to>
    <xdr:graphicFrame macro="">
      <xdr:nvGraphicFramePr>
        <xdr:cNvPr id="2" name="Chart 1">
          <a:extLst>
            <a:ext uri="{FF2B5EF4-FFF2-40B4-BE49-F238E27FC236}">
              <a16:creationId xmlns:a16="http://schemas.microsoft.com/office/drawing/2014/main" id="{ACD74B9F-7484-4ACF-B6E5-FF371707DA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18</xdr:row>
      <xdr:rowOff>123824</xdr:rowOff>
    </xdr:from>
    <xdr:to>
      <xdr:col>7</xdr:col>
      <xdr:colOff>542925</xdr:colOff>
      <xdr:row>46</xdr:row>
      <xdr:rowOff>85725</xdr:rowOff>
    </xdr:to>
    <xdr:graphicFrame macro="">
      <xdr:nvGraphicFramePr>
        <xdr:cNvPr id="2" name="Chart 1">
          <a:extLst>
            <a:ext uri="{FF2B5EF4-FFF2-40B4-BE49-F238E27FC236}">
              <a16:creationId xmlns:a16="http://schemas.microsoft.com/office/drawing/2014/main" id="{702BDEEF-6B4C-482B-8ABA-0E2949641D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18</xdr:row>
      <xdr:rowOff>92075</xdr:rowOff>
    </xdr:from>
    <xdr:to>
      <xdr:col>8</xdr:col>
      <xdr:colOff>314325</xdr:colOff>
      <xdr:row>46</xdr:row>
      <xdr:rowOff>95250</xdr:rowOff>
    </xdr:to>
    <xdr:graphicFrame macro="">
      <xdr:nvGraphicFramePr>
        <xdr:cNvPr id="2" name="Chart 1">
          <a:extLst>
            <a:ext uri="{FF2B5EF4-FFF2-40B4-BE49-F238E27FC236}">
              <a16:creationId xmlns:a16="http://schemas.microsoft.com/office/drawing/2014/main" id="{49850D53-CB89-42E6-80E6-4DDCEDE9171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18</xdr:row>
      <xdr:rowOff>95250</xdr:rowOff>
    </xdr:from>
    <xdr:to>
      <xdr:col>9</xdr:col>
      <xdr:colOff>304800</xdr:colOff>
      <xdr:row>46</xdr:row>
      <xdr:rowOff>57150</xdr:rowOff>
    </xdr:to>
    <xdr:graphicFrame macro="">
      <xdr:nvGraphicFramePr>
        <xdr:cNvPr id="2" name="Chart 1">
          <a:extLst>
            <a:ext uri="{FF2B5EF4-FFF2-40B4-BE49-F238E27FC236}">
              <a16:creationId xmlns:a16="http://schemas.microsoft.com/office/drawing/2014/main" id="{064F9D6E-603B-44A1-842C-B3E2B85ED48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11111</xdr:colOff>
      <xdr:row>18</xdr:row>
      <xdr:rowOff>149224</xdr:rowOff>
    </xdr:from>
    <xdr:to>
      <xdr:col>8</xdr:col>
      <xdr:colOff>323849</xdr:colOff>
      <xdr:row>46</xdr:row>
      <xdr:rowOff>57149</xdr:rowOff>
    </xdr:to>
    <xdr:graphicFrame macro="">
      <xdr:nvGraphicFramePr>
        <xdr:cNvPr id="2" name="Chart 1">
          <a:extLst>
            <a:ext uri="{FF2B5EF4-FFF2-40B4-BE49-F238E27FC236}">
              <a16:creationId xmlns:a16="http://schemas.microsoft.com/office/drawing/2014/main" id="{2BC8A310-451E-42E3-B502-41A5C939CBE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SQE@londonenergyltd.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F6042-A725-46A9-9914-45E5CEE82CE0}">
  <dimension ref="B1:P54"/>
  <sheetViews>
    <sheetView tabSelected="1" workbookViewId="0">
      <selection activeCell="C50" sqref="C50:D50"/>
    </sheetView>
  </sheetViews>
  <sheetFormatPr defaultRowHeight="15" customHeight="1" x14ac:dyDescent="0.25"/>
  <cols>
    <col min="1" max="1" width="9.26953125" customWidth="1"/>
    <col min="2" max="2" width="14.54296875" customWidth="1"/>
    <col min="3" max="9" width="9.26953125" customWidth="1"/>
    <col min="10" max="10" width="11.54296875" customWidth="1"/>
    <col min="11" max="15" width="9.26953125" customWidth="1"/>
  </cols>
  <sheetData>
    <row r="1" spans="2:16" ht="15" customHeight="1" x14ac:dyDescent="0.25">
      <c r="D1" s="202"/>
      <c r="E1" s="202"/>
      <c r="F1" s="202"/>
      <c r="G1" s="202"/>
    </row>
    <row r="2" spans="2:16" ht="15" customHeight="1" x14ac:dyDescent="0.35">
      <c r="D2" s="202"/>
      <c r="E2" s="202"/>
      <c r="F2" s="202"/>
      <c r="G2" s="202"/>
      <c r="N2" s="2" t="s">
        <v>0</v>
      </c>
      <c r="P2" s="7"/>
    </row>
    <row r="3" spans="2:16" ht="15" customHeight="1" x14ac:dyDescent="0.35">
      <c r="D3" s="202"/>
      <c r="E3" s="202"/>
      <c r="F3" s="202"/>
      <c r="G3" s="202"/>
      <c r="N3" s="7"/>
    </row>
    <row r="4" spans="2:16" ht="15" customHeight="1" x14ac:dyDescent="0.25">
      <c r="D4" s="202"/>
      <c r="E4" s="202"/>
      <c r="F4" s="202"/>
      <c r="G4" s="202"/>
    </row>
    <row r="5" spans="2:16" ht="15" customHeight="1" x14ac:dyDescent="0.25">
      <c r="D5" s="202"/>
      <c r="E5" s="202"/>
      <c r="F5" s="202"/>
      <c r="G5" s="202"/>
    </row>
    <row r="6" spans="2:16" ht="15" customHeight="1" x14ac:dyDescent="0.25">
      <c r="D6" s="202"/>
      <c r="E6" s="202"/>
      <c r="F6" s="202"/>
      <c r="G6" s="202"/>
    </row>
    <row r="8" spans="2:16" ht="15.75" customHeight="1" x14ac:dyDescent="0.35">
      <c r="B8" s="202" t="s">
        <v>1</v>
      </c>
      <c r="C8" s="202"/>
      <c r="D8" s="202"/>
      <c r="E8" s="202"/>
      <c r="F8" s="202"/>
      <c r="G8" s="202"/>
      <c r="H8" s="202"/>
      <c r="I8" s="202"/>
      <c r="N8" s="8"/>
    </row>
    <row r="9" spans="2:16" ht="15" customHeight="1" x14ac:dyDescent="0.25">
      <c r="B9" s="202"/>
      <c r="C9" s="202"/>
      <c r="D9" s="202"/>
      <c r="E9" s="202"/>
      <c r="F9" s="202"/>
      <c r="G9" s="202"/>
      <c r="H9" s="202"/>
      <c r="I9" s="202"/>
    </row>
    <row r="10" spans="2:16" ht="15" customHeight="1" x14ac:dyDescent="0.25">
      <c r="B10" s="202"/>
      <c r="C10" s="202"/>
      <c r="D10" s="202"/>
      <c r="E10" s="202"/>
      <c r="F10" s="202"/>
      <c r="G10" s="202"/>
      <c r="H10" s="202"/>
      <c r="I10" s="202"/>
    </row>
    <row r="11" spans="2:16" ht="15" customHeight="1" x14ac:dyDescent="0.25">
      <c r="B11" s="202"/>
      <c r="C11" s="202"/>
      <c r="D11" s="202"/>
      <c r="E11" s="202"/>
      <c r="F11" s="202"/>
      <c r="G11" s="202"/>
      <c r="H11" s="202"/>
      <c r="I11" s="202"/>
    </row>
    <row r="12" spans="2:16" ht="15" customHeight="1" x14ac:dyDescent="0.25">
      <c r="B12" s="202"/>
      <c r="C12" s="202"/>
      <c r="D12" s="202"/>
      <c r="E12" s="202"/>
      <c r="F12" s="202"/>
      <c r="G12" s="202"/>
      <c r="H12" s="202"/>
      <c r="I12" s="202"/>
    </row>
    <row r="13" spans="2:16" ht="15.65" customHeight="1" x14ac:dyDescent="0.35">
      <c r="B13" s="202"/>
      <c r="C13" s="202"/>
      <c r="D13" s="202"/>
      <c r="E13" s="202"/>
      <c r="F13" s="202"/>
      <c r="G13" s="202"/>
      <c r="H13" s="202"/>
      <c r="I13" s="202"/>
      <c r="N13" s="6" t="s">
        <v>2</v>
      </c>
      <c r="O13" s="5"/>
      <c r="P13" s="5"/>
    </row>
    <row r="14" spans="2:16" ht="15.65" customHeight="1" x14ac:dyDescent="0.25">
      <c r="B14" s="202"/>
      <c r="C14" s="202"/>
      <c r="D14" s="202"/>
      <c r="E14" s="202"/>
      <c r="F14" s="202"/>
      <c r="G14" s="202"/>
      <c r="H14" s="202"/>
      <c r="I14" s="202"/>
      <c r="N14" s="200" t="s">
        <v>3</v>
      </c>
      <c r="O14" s="200"/>
      <c r="P14" s="200"/>
    </row>
    <row r="15" spans="2:16" ht="15" customHeight="1" x14ac:dyDescent="0.25">
      <c r="B15" s="202"/>
      <c r="C15" s="202"/>
      <c r="D15" s="202"/>
      <c r="E15" s="202"/>
      <c r="F15" s="202"/>
      <c r="G15" s="202"/>
      <c r="H15" s="202"/>
      <c r="I15" s="202"/>
      <c r="N15" s="200"/>
      <c r="O15" s="200"/>
      <c r="P15" s="200"/>
    </row>
    <row r="16" spans="2:16" ht="15" customHeight="1" x14ac:dyDescent="0.25">
      <c r="B16" s="202"/>
      <c r="C16" s="202"/>
      <c r="D16" s="202"/>
      <c r="E16" s="202"/>
      <c r="F16" s="202"/>
      <c r="G16" s="202"/>
      <c r="H16" s="202"/>
      <c r="I16" s="202"/>
      <c r="N16" s="200"/>
      <c r="O16" s="200"/>
      <c r="P16" s="200"/>
    </row>
    <row r="17" spans="2:16" ht="15" customHeight="1" x14ac:dyDescent="0.25">
      <c r="B17" s="202"/>
      <c r="C17" s="202"/>
      <c r="D17" s="202"/>
      <c r="E17" s="202"/>
      <c r="F17" s="202"/>
      <c r="G17" s="202"/>
      <c r="H17" s="202"/>
      <c r="I17" s="202"/>
      <c r="N17" s="200"/>
      <c r="O17" s="200"/>
      <c r="P17" s="200"/>
    </row>
    <row r="18" spans="2:16" ht="15" customHeight="1" x14ac:dyDescent="0.25">
      <c r="B18" s="202"/>
      <c r="C18" s="202"/>
      <c r="D18" s="202"/>
      <c r="E18" s="202"/>
      <c r="F18" s="202"/>
      <c r="G18" s="202"/>
      <c r="H18" s="202"/>
      <c r="I18" s="202"/>
      <c r="N18" s="200"/>
      <c r="O18" s="200"/>
      <c r="P18" s="200"/>
    </row>
    <row r="19" spans="2:16" ht="15" customHeight="1" x14ac:dyDescent="0.25">
      <c r="B19" s="202"/>
      <c r="C19" s="202"/>
      <c r="D19" s="202"/>
      <c r="E19" s="202"/>
      <c r="F19" s="202"/>
      <c r="G19" s="202"/>
      <c r="H19" s="202"/>
      <c r="I19" s="202"/>
      <c r="N19" s="200"/>
      <c r="O19" s="200"/>
      <c r="P19" s="200"/>
    </row>
    <row r="20" spans="2:16" ht="15" customHeight="1" x14ac:dyDescent="0.25">
      <c r="B20" s="202"/>
      <c r="C20" s="202"/>
      <c r="D20" s="202"/>
      <c r="E20" s="202"/>
      <c r="F20" s="202"/>
      <c r="G20" s="202"/>
      <c r="H20" s="202"/>
      <c r="I20" s="202"/>
    </row>
    <row r="21" spans="2:16" ht="15" customHeight="1" x14ac:dyDescent="0.25">
      <c r="B21" s="202"/>
      <c r="C21" s="202"/>
      <c r="D21" s="202"/>
      <c r="E21" s="202"/>
      <c r="F21" s="202"/>
      <c r="G21" s="202"/>
      <c r="H21" s="202"/>
      <c r="I21" s="202"/>
    </row>
    <row r="22" spans="2:16" ht="15" customHeight="1" x14ac:dyDescent="0.25">
      <c r="B22" s="202"/>
      <c r="C22" s="202"/>
      <c r="D22" s="202"/>
      <c r="E22" s="202"/>
      <c r="F22" s="202"/>
      <c r="G22" s="202"/>
      <c r="H22" s="202"/>
      <c r="I22" s="202"/>
    </row>
    <row r="23" spans="2:16" ht="15" customHeight="1" x14ac:dyDescent="0.25">
      <c r="B23" s="202"/>
      <c r="C23" s="202"/>
      <c r="D23" s="202"/>
      <c r="E23" s="202"/>
      <c r="F23" s="202"/>
      <c r="G23" s="202"/>
      <c r="H23" s="202"/>
      <c r="I23" s="202"/>
    </row>
    <row r="24" spans="2:16" ht="15" customHeight="1" x14ac:dyDescent="0.25">
      <c r="B24" s="202"/>
      <c r="C24" s="202"/>
      <c r="D24" s="202"/>
      <c r="E24" s="202"/>
      <c r="F24" s="202"/>
      <c r="G24" s="202"/>
      <c r="H24" s="202"/>
      <c r="I24" s="202"/>
    </row>
    <row r="29" spans="2:16" ht="17.5" customHeight="1" x14ac:dyDescent="0.4">
      <c r="B29" s="201" t="s">
        <v>501</v>
      </c>
      <c r="C29" s="201"/>
      <c r="D29" s="201"/>
      <c r="E29" s="201"/>
      <c r="F29" s="201"/>
      <c r="G29" s="201"/>
      <c r="H29" s="201"/>
      <c r="I29" s="201"/>
    </row>
    <row r="30" spans="2:16" ht="17.5" customHeight="1" x14ac:dyDescent="0.4">
      <c r="C30" s="9"/>
      <c r="D30" s="4"/>
      <c r="E30" s="4"/>
      <c r="F30" s="4"/>
      <c r="G30" s="4"/>
      <c r="H30" s="4"/>
      <c r="I30" s="4"/>
    </row>
    <row r="31" spans="2:16" ht="17.5" customHeight="1" x14ac:dyDescent="0.4">
      <c r="B31" s="201" t="s">
        <v>496</v>
      </c>
      <c r="C31" s="201"/>
      <c r="D31" s="201"/>
      <c r="E31" s="201"/>
      <c r="F31" s="201"/>
      <c r="G31" s="201"/>
      <c r="H31" s="201"/>
      <c r="I31" s="201"/>
    </row>
    <row r="32" spans="2:16" ht="17.5" customHeight="1" x14ac:dyDescent="0.4">
      <c r="C32" s="9"/>
      <c r="D32" s="4"/>
      <c r="E32" s="4"/>
      <c r="F32" s="4"/>
      <c r="G32" s="4"/>
      <c r="H32" s="4"/>
      <c r="I32" s="4"/>
    </row>
    <row r="33" spans="2:9" ht="17.5" customHeight="1" x14ac:dyDescent="0.4">
      <c r="B33" s="201" t="s">
        <v>497</v>
      </c>
      <c r="C33" s="201"/>
      <c r="D33" s="201"/>
      <c r="E33" s="201"/>
      <c r="F33" s="201"/>
      <c r="G33" s="201"/>
      <c r="H33" s="201"/>
      <c r="I33" s="201"/>
    </row>
    <row r="34" spans="2:9" ht="17.5" customHeight="1" x14ac:dyDescent="0.4">
      <c r="C34" s="9"/>
      <c r="D34" s="4"/>
      <c r="E34" s="4"/>
      <c r="F34" s="4"/>
      <c r="G34" s="4"/>
      <c r="H34" s="4"/>
      <c r="I34" s="4"/>
    </row>
    <row r="35" spans="2:9" ht="17.5" customHeight="1" x14ac:dyDescent="0.4">
      <c r="B35" s="201" t="s">
        <v>498</v>
      </c>
      <c r="C35" s="201"/>
      <c r="D35" s="201"/>
      <c r="E35" s="201"/>
      <c r="F35" s="201"/>
      <c r="G35" s="201"/>
      <c r="H35" s="201"/>
      <c r="I35" s="201"/>
    </row>
    <row r="37" spans="2:9" ht="17.5" customHeight="1" x14ac:dyDescent="0.4">
      <c r="B37" s="201" t="s">
        <v>499</v>
      </c>
      <c r="C37" s="201"/>
      <c r="D37" s="201"/>
      <c r="E37" s="201"/>
      <c r="F37" s="201"/>
      <c r="G37" s="201"/>
      <c r="H37" s="201"/>
      <c r="I37" s="201"/>
    </row>
    <row r="39" spans="2:9" ht="15" customHeight="1" x14ac:dyDescent="0.35">
      <c r="B39" s="2" t="s">
        <v>4</v>
      </c>
      <c r="C39" s="1">
        <v>2022</v>
      </c>
    </row>
    <row r="40" spans="2:9" ht="14.25" customHeight="1" x14ac:dyDescent="0.25"/>
    <row r="41" spans="2:9" ht="15" customHeight="1" x14ac:dyDescent="0.35">
      <c r="B41" s="3" t="s">
        <v>5</v>
      </c>
      <c r="C41" s="203" t="s">
        <v>492</v>
      </c>
      <c r="D41" s="203"/>
      <c r="E41" s="203"/>
      <c r="F41" s="203"/>
      <c r="G41" s="203"/>
      <c r="H41" s="203"/>
      <c r="I41" s="203"/>
    </row>
    <row r="42" spans="2:9" ht="15" customHeight="1" x14ac:dyDescent="0.35">
      <c r="B42" s="3"/>
    </row>
    <row r="43" spans="2:9" ht="15" customHeight="1" x14ac:dyDescent="0.35">
      <c r="B43" s="3" t="s">
        <v>6</v>
      </c>
      <c r="C43" s="203" t="s">
        <v>500</v>
      </c>
      <c r="D43" s="203"/>
      <c r="E43" s="203"/>
    </row>
    <row r="44" spans="2:9" ht="15" customHeight="1" x14ac:dyDescent="0.35">
      <c r="B44" s="3"/>
    </row>
    <row r="45" spans="2:9" ht="15" customHeight="1" x14ac:dyDescent="0.35">
      <c r="B45" s="3" t="s">
        <v>7</v>
      </c>
      <c r="C45" s="205" t="s">
        <v>493</v>
      </c>
      <c r="D45" s="203"/>
      <c r="E45" s="203"/>
    </row>
    <row r="46" spans="2:9" ht="15" customHeight="1" x14ac:dyDescent="0.35">
      <c r="B46" s="3"/>
    </row>
    <row r="47" spans="2:9" ht="15" customHeight="1" x14ac:dyDescent="0.35">
      <c r="B47" s="3" t="s">
        <v>8</v>
      </c>
      <c r="C47" s="203" t="s">
        <v>505</v>
      </c>
      <c r="D47" s="203"/>
      <c r="F47" s="2" t="s">
        <v>9</v>
      </c>
      <c r="G47" s="203" t="s">
        <v>494</v>
      </c>
      <c r="H47" s="203"/>
      <c r="I47" s="203"/>
    </row>
    <row r="48" spans="2:9" ht="15" customHeight="1" x14ac:dyDescent="0.35">
      <c r="B48" s="3"/>
      <c r="C48" s="203" t="s">
        <v>505</v>
      </c>
      <c r="D48" s="203"/>
      <c r="F48" s="2"/>
      <c r="G48" s="199"/>
      <c r="H48" s="199"/>
      <c r="I48" s="199"/>
    </row>
    <row r="49" spans="2:9" ht="15" customHeight="1" x14ac:dyDescent="0.35">
      <c r="B49" s="3"/>
    </row>
    <row r="50" spans="2:9" ht="15" customHeight="1" x14ac:dyDescent="0.35">
      <c r="B50" s="3" t="s">
        <v>10</v>
      </c>
      <c r="C50" s="203" t="s">
        <v>505</v>
      </c>
      <c r="D50" s="203"/>
      <c r="F50" s="2" t="s">
        <v>9</v>
      </c>
      <c r="G50" s="203" t="s">
        <v>495</v>
      </c>
      <c r="H50" s="203"/>
      <c r="I50" s="203"/>
    </row>
    <row r="51" spans="2:9" ht="15" customHeight="1" x14ac:dyDescent="0.35">
      <c r="B51" s="3"/>
    </row>
    <row r="52" spans="2:9" ht="15" customHeight="1" x14ac:dyDescent="0.35">
      <c r="B52" s="3" t="s">
        <v>11</v>
      </c>
      <c r="C52" s="1">
        <v>1</v>
      </c>
    </row>
    <row r="53" spans="2:9" ht="15" customHeight="1" x14ac:dyDescent="0.35">
      <c r="B53" s="3"/>
    </row>
    <row r="54" spans="2:9" ht="15" customHeight="1" x14ac:dyDescent="0.35">
      <c r="B54" s="3" t="s">
        <v>12</v>
      </c>
      <c r="C54" s="204">
        <v>44953</v>
      </c>
      <c r="D54" s="203"/>
    </row>
  </sheetData>
  <mergeCells count="17">
    <mergeCell ref="C50:D50"/>
    <mergeCell ref="G50:I50"/>
    <mergeCell ref="C54:D54"/>
    <mergeCell ref="B37:I37"/>
    <mergeCell ref="C41:I41"/>
    <mergeCell ref="C43:E43"/>
    <mergeCell ref="C45:E45"/>
    <mergeCell ref="C47:D47"/>
    <mergeCell ref="G47:I47"/>
    <mergeCell ref="C48:D48"/>
    <mergeCell ref="N14:P19"/>
    <mergeCell ref="B35:I35"/>
    <mergeCell ref="D1:G6"/>
    <mergeCell ref="B8:I24"/>
    <mergeCell ref="B29:I29"/>
    <mergeCell ref="B31:I31"/>
    <mergeCell ref="B33:I33"/>
  </mergeCells>
  <hyperlinks>
    <hyperlink ref="C45" r:id="rId1" xr:uid="{3A79DCEE-AEED-4764-9DBB-CA104DA3CB8D}"/>
  </hyperlinks>
  <pageMargins left="0.75" right="0.75" top="1" bottom="1" header="0.5" footer="0.5"/>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F2C65-3B6F-4CFF-B1A8-AFD98AC1D20E}">
  <sheetPr>
    <tabColor rgb="FF00B050"/>
  </sheetPr>
  <dimension ref="A1:I66"/>
  <sheetViews>
    <sheetView workbookViewId="0"/>
  </sheetViews>
  <sheetFormatPr defaultRowHeight="15" customHeight="1" x14ac:dyDescent="0.25"/>
  <cols>
    <col min="1" max="1" width="9.26953125" customWidth="1"/>
    <col min="2" max="2" width="14.54296875" customWidth="1"/>
    <col min="3" max="8" width="9.26953125" customWidth="1"/>
    <col min="9" max="9" width="11.54296875" customWidth="1"/>
  </cols>
  <sheetData>
    <row r="1" spans="1:9" ht="15" customHeight="1" x14ac:dyDescent="0.35">
      <c r="A1" s="2" t="s">
        <v>501</v>
      </c>
      <c r="E1" s="197" t="s">
        <v>497</v>
      </c>
    </row>
    <row r="3" spans="1:9" ht="15.65" customHeight="1" x14ac:dyDescent="0.35">
      <c r="A3" s="120" t="s">
        <v>275</v>
      </c>
    </row>
    <row r="4" spans="1:9" ht="15.65" customHeight="1" x14ac:dyDescent="0.35">
      <c r="A4" s="32"/>
    </row>
    <row r="5" spans="1:9" ht="28.5" customHeight="1" x14ac:dyDescent="0.25">
      <c r="A5" s="128" t="s">
        <v>276</v>
      </c>
      <c r="B5" s="129"/>
      <c r="C5" s="129"/>
      <c r="D5" s="129"/>
      <c r="E5" s="129"/>
      <c r="F5" s="129"/>
      <c r="G5" s="129"/>
      <c r="H5" s="129"/>
      <c r="I5" s="130"/>
    </row>
    <row r="6" spans="1:9" ht="15.75" customHeight="1" x14ac:dyDescent="0.25">
      <c r="A6" s="339" t="s">
        <v>41</v>
      </c>
      <c r="B6" s="341"/>
      <c r="C6" s="339" t="s">
        <v>277</v>
      </c>
      <c r="D6" s="340"/>
      <c r="E6" s="340"/>
      <c r="F6" s="340"/>
      <c r="G6" s="340"/>
      <c r="H6" s="340"/>
      <c r="I6" s="341"/>
    </row>
    <row r="7" spans="1:9" ht="15.75" customHeight="1" x14ac:dyDescent="0.25">
      <c r="A7" s="352">
        <v>44594</v>
      </c>
      <c r="B7" s="353"/>
      <c r="C7" s="342" t="s">
        <v>278</v>
      </c>
      <c r="D7" s="356"/>
      <c r="E7" s="356"/>
      <c r="F7" s="356"/>
      <c r="G7" s="356"/>
      <c r="H7" s="356"/>
      <c r="I7" s="357"/>
    </row>
    <row r="8" spans="1:9" ht="42" customHeight="1" thickBot="1" x14ac:dyDescent="0.3">
      <c r="A8" s="354"/>
      <c r="B8" s="355"/>
      <c r="C8" s="358"/>
      <c r="D8" s="359"/>
      <c r="E8" s="359"/>
      <c r="F8" s="359"/>
      <c r="G8" s="359"/>
      <c r="H8" s="359"/>
      <c r="I8" s="360"/>
    </row>
    <row r="9" spans="1:9" ht="15.75" customHeight="1" x14ac:dyDescent="0.25">
      <c r="A9" s="352">
        <v>44700</v>
      </c>
      <c r="B9" s="353"/>
      <c r="C9" s="342" t="s">
        <v>279</v>
      </c>
      <c r="D9" s="356"/>
      <c r="E9" s="356"/>
      <c r="F9" s="356"/>
      <c r="G9" s="356"/>
      <c r="H9" s="356"/>
      <c r="I9" s="357"/>
    </row>
    <row r="10" spans="1:9" ht="33.65" customHeight="1" thickBot="1" x14ac:dyDescent="0.3">
      <c r="A10" s="354"/>
      <c r="B10" s="355"/>
      <c r="C10" s="358"/>
      <c r="D10" s="359"/>
      <c r="E10" s="359"/>
      <c r="F10" s="359"/>
      <c r="G10" s="359"/>
      <c r="H10" s="359"/>
      <c r="I10" s="360"/>
    </row>
    <row r="11" spans="1:9" ht="15.75" customHeight="1" x14ac:dyDescent="0.25">
      <c r="A11" s="352">
        <v>44882</v>
      </c>
      <c r="B11" s="353"/>
      <c r="C11" s="342" t="s">
        <v>280</v>
      </c>
      <c r="D11" s="356"/>
      <c r="E11" s="356"/>
      <c r="F11" s="356"/>
      <c r="G11" s="356"/>
      <c r="H11" s="356"/>
      <c r="I11" s="357"/>
    </row>
    <row r="12" spans="1:9" ht="31.5" customHeight="1" thickBot="1" x14ac:dyDescent="0.3">
      <c r="A12" s="354"/>
      <c r="B12" s="355"/>
      <c r="C12" s="358"/>
      <c r="D12" s="359"/>
      <c r="E12" s="359"/>
      <c r="F12" s="359"/>
      <c r="G12" s="359"/>
      <c r="H12" s="359"/>
      <c r="I12" s="360"/>
    </row>
    <row r="13" spans="1:9" ht="15.75" customHeight="1" x14ac:dyDescent="0.25">
      <c r="A13" s="352">
        <v>44900</v>
      </c>
      <c r="B13" s="353"/>
      <c r="C13" s="342" t="s">
        <v>281</v>
      </c>
      <c r="D13" s="356"/>
      <c r="E13" s="356"/>
      <c r="F13" s="356"/>
      <c r="G13" s="356"/>
      <c r="H13" s="356"/>
      <c r="I13" s="357"/>
    </row>
    <row r="14" spans="1:9" ht="44.15" customHeight="1" thickBot="1" x14ac:dyDescent="0.3">
      <c r="A14" s="354"/>
      <c r="B14" s="355"/>
      <c r="C14" s="358"/>
      <c r="D14" s="359"/>
      <c r="E14" s="359"/>
      <c r="F14" s="359"/>
      <c r="G14" s="359"/>
      <c r="H14" s="359"/>
      <c r="I14" s="360"/>
    </row>
    <row r="15" spans="1:9" ht="13.75" customHeight="1" x14ac:dyDescent="0.25"/>
    <row r="16" spans="1:9" ht="33.75" customHeight="1" x14ac:dyDescent="0.25">
      <c r="A16" s="336" t="s">
        <v>282</v>
      </c>
      <c r="B16" s="337"/>
      <c r="C16" s="337"/>
      <c r="D16" s="337"/>
      <c r="E16" s="337"/>
      <c r="F16" s="337"/>
      <c r="G16" s="337"/>
      <c r="H16" s="337"/>
      <c r="I16" s="338"/>
    </row>
    <row r="17" spans="1:9" ht="15.75" customHeight="1" x14ac:dyDescent="0.25">
      <c r="A17" s="339" t="s">
        <v>41</v>
      </c>
      <c r="B17" s="341"/>
      <c r="C17" s="339" t="s">
        <v>277</v>
      </c>
      <c r="D17" s="340"/>
      <c r="E17" s="340"/>
      <c r="F17" s="340"/>
      <c r="G17" s="340"/>
      <c r="H17" s="340"/>
      <c r="I17" s="340"/>
    </row>
    <row r="18" spans="1:9" ht="15.75" customHeight="1" x14ac:dyDescent="0.25">
      <c r="A18" s="351"/>
      <c r="B18" s="344"/>
      <c r="C18" s="351"/>
      <c r="D18" s="343"/>
      <c r="E18" s="343"/>
      <c r="F18" s="343"/>
      <c r="G18" s="343"/>
      <c r="H18" s="343"/>
      <c r="I18" s="344"/>
    </row>
    <row r="19" spans="1:9" ht="15.75" customHeight="1" x14ac:dyDescent="0.25">
      <c r="A19" s="348"/>
      <c r="B19" s="350"/>
      <c r="C19" s="348"/>
      <c r="D19" s="349"/>
      <c r="E19" s="349"/>
      <c r="F19" s="349"/>
      <c r="G19" s="349"/>
      <c r="H19" s="349"/>
      <c r="I19" s="350"/>
    </row>
    <row r="20" spans="1:9" ht="15.75" customHeight="1" x14ac:dyDescent="0.25">
      <c r="A20" s="351"/>
      <c r="B20" s="344"/>
      <c r="C20" s="351"/>
      <c r="D20" s="343"/>
      <c r="E20" s="343"/>
      <c r="F20" s="343"/>
      <c r="G20" s="343"/>
      <c r="H20" s="343"/>
      <c r="I20" s="344"/>
    </row>
    <row r="21" spans="1:9" ht="15.75" customHeight="1" x14ac:dyDescent="0.25">
      <c r="A21" s="348"/>
      <c r="B21" s="350"/>
      <c r="C21" s="348"/>
      <c r="D21" s="349"/>
      <c r="E21" s="349"/>
      <c r="F21" s="349"/>
      <c r="G21" s="349"/>
      <c r="H21" s="349"/>
      <c r="I21" s="350"/>
    </row>
    <row r="22" spans="1:9" ht="15.75" customHeight="1" x14ac:dyDescent="0.25">
      <c r="A22" s="351"/>
      <c r="B22" s="344"/>
      <c r="C22" s="351"/>
      <c r="D22" s="343"/>
      <c r="E22" s="343"/>
      <c r="F22" s="343"/>
      <c r="G22" s="343"/>
      <c r="H22" s="343"/>
      <c r="I22" s="344"/>
    </row>
    <row r="23" spans="1:9" ht="15.75" customHeight="1" x14ac:dyDescent="0.25">
      <c r="A23" s="348"/>
      <c r="B23" s="350"/>
      <c r="C23" s="348"/>
      <c r="D23" s="349"/>
      <c r="E23" s="349"/>
      <c r="F23" s="349"/>
      <c r="G23" s="349"/>
      <c r="H23" s="349"/>
      <c r="I23" s="350"/>
    </row>
    <row r="24" spans="1:9" ht="15.75" customHeight="1" x14ac:dyDescent="0.25">
      <c r="A24" s="351"/>
      <c r="B24" s="344"/>
      <c r="C24" s="351"/>
      <c r="D24" s="343"/>
      <c r="E24" s="343"/>
      <c r="F24" s="343"/>
      <c r="G24" s="343"/>
      <c r="H24" s="343"/>
      <c r="I24" s="344"/>
    </row>
    <row r="25" spans="1:9" ht="15.75" customHeight="1" x14ac:dyDescent="0.25">
      <c r="A25" s="348"/>
      <c r="B25" s="350"/>
      <c r="C25" s="348"/>
      <c r="D25" s="349"/>
      <c r="E25" s="349"/>
      <c r="F25" s="349"/>
      <c r="G25" s="349"/>
      <c r="H25" s="349"/>
      <c r="I25" s="350"/>
    </row>
    <row r="26" spans="1:9" ht="15.75" customHeight="1" x14ac:dyDescent="0.25">
      <c r="A26" s="351"/>
      <c r="B26" s="344"/>
      <c r="C26" s="351"/>
      <c r="D26" s="343"/>
      <c r="E26" s="343"/>
      <c r="F26" s="343"/>
      <c r="G26" s="343"/>
      <c r="H26" s="343"/>
      <c r="I26" s="344"/>
    </row>
    <row r="27" spans="1:9" ht="15.75" customHeight="1" x14ac:dyDescent="0.25">
      <c r="A27" s="348"/>
      <c r="B27" s="350"/>
      <c r="C27" s="348"/>
      <c r="D27" s="349"/>
      <c r="E27" s="349"/>
      <c r="F27" s="349"/>
      <c r="G27" s="349"/>
      <c r="H27" s="349"/>
      <c r="I27" s="350"/>
    </row>
    <row r="28" spans="1:9" ht="15.65" customHeight="1" x14ac:dyDescent="0.35">
      <c r="A28" s="127"/>
    </row>
    <row r="29" spans="1:9" ht="63.65" customHeight="1" x14ac:dyDescent="0.25">
      <c r="A29" s="336" t="s">
        <v>506</v>
      </c>
      <c r="B29" s="337"/>
      <c r="C29" s="337"/>
      <c r="D29" s="337"/>
      <c r="E29" s="337"/>
      <c r="F29" s="337"/>
      <c r="G29" s="337"/>
      <c r="H29" s="337"/>
      <c r="I29" s="338"/>
    </row>
    <row r="66" spans="6:6" ht="15" customHeight="1" x14ac:dyDescent="0.3">
      <c r="F66" s="24"/>
    </row>
  </sheetData>
  <mergeCells count="24">
    <mergeCell ref="A24:B25"/>
    <mergeCell ref="C24:I25"/>
    <mergeCell ref="A26:B27"/>
    <mergeCell ref="C26:I27"/>
    <mergeCell ref="A29:I29"/>
    <mergeCell ref="A18:B19"/>
    <mergeCell ref="C18:I19"/>
    <mergeCell ref="A20:B21"/>
    <mergeCell ref="C20:I21"/>
    <mergeCell ref="A22:B23"/>
    <mergeCell ref="C22:I23"/>
    <mergeCell ref="A17:B17"/>
    <mergeCell ref="C17:I17"/>
    <mergeCell ref="A6:B6"/>
    <mergeCell ref="C6:I6"/>
    <mergeCell ref="A7:B8"/>
    <mergeCell ref="C7:I8"/>
    <mergeCell ref="A9:B10"/>
    <mergeCell ref="C9:I10"/>
    <mergeCell ref="A11:B12"/>
    <mergeCell ref="C11:I12"/>
    <mergeCell ref="A13:B14"/>
    <mergeCell ref="C13:I14"/>
    <mergeCell ref="A16:I16"/>
  </mergeCells>
  <pageMargins left="0.75" right="0.75" top="1" bottom="1" header="0.5" footer="0.5"/>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DF5F6-FC0E-4654-B3AE-F9A9DC0A052B}">
  <sheetPr>
    <tabColor rgb="FF00B050"/>
  </sheetPr>
  <dimension ref="A1:O24"/>
  <sheetViews>
    <sheetView workbookViewId="0"/>
  </sheetViews>
  <sheetFormatPr defaultRowHeight="15" customHeight="1" x14ac:dyDescent="0.25"/>
  <cols>
    <col min="1" max="1" width="36.7265625" customWidth="1"/>
    <col min="2" max="2" width="17.7265625" customWidth="1"/>
    <col min="3" max="3" width="37.26953125" customWidth="1"/>
    <col min="4" max="14" width="8.81640625" customWidth="1"/>
    <col min="15" max="15" width="9" customWidth="1"/>
  </cols>
  <sheetData>
    <row r="1" spans="1:15" ht="15" customHeight="1" x14ac:dyDescent="0.35">
      <c r="A1" s="2" t="s">
        <v>501</v>
      </c>
      <c r="C1" s="197" t="s">
        <v>497</v>
      </c>
    </row>
    <row r="2" spans="1:15" ht="10" customHeight="1" x14ac:dyDescent="0.25"/>
    <row r="3" spans="1:15" ht="15.65" customHeight="1" x14ac:dyDescent="0.35">
      <c r="A3" s="120" t="s">
        <v>283</v>
      </c>
      <c r="E3" s="31" t="s">
        <v>2</v>
      </c>
    </row>
    <row r="4" spans="1:15" ht="9.65" customHeight="1" x14ac:dyDescent="0.25"/>
    <row r="5" spans="1:15" ht="15" customHeight="1" x14ac:dyDescent="0.25">
      <c r="A5" s="365" t="s">
        <v>284</v>
      </c>
      <c r="B5" s="366"/>
      <c r="C5" s="366"/>
    </row>
    <row r="6" spans="1:15" ht="30" customHeight="1" x14ac:dyDescent="0.25">
      <c r="A6" s="131" t="s">
        <v>285</v>
      </c>
      <c r="B6" s="133" t="s">
        <v>286</v>
      </c>
      <c r="C6" s="195">
        <v>144951.01999999999</v>
      </c>
    </row>
    <row r="7" spans="1:15" ht="30" customHeight="1" x14ac:dyDescent="0.25">
      <c r="A7" s="131" t="s">
        <v>287</v>
      </c>
      <c r="B7" s="133" t="s">
        <v>286</v>
      </c>
      <c r="C7" s="195">
        <f>C6/'Operational Data'!G21</f>
        <v>0.29658711353917294</v>
      </c>
    </row>
    <row r="8" spans="1:15" ht="45" customHeight="1" x14ac:dyDescent="0.25">
      <c r="A8" s="131" t="s">
        <v>288</v>
      </c>
      <c r="B8" s="133" t="s">
        <v>286</v>
      </c>
      <c r="C8" s="196">
        <f>C6/'Operational Data'!G25</f>
        <v>0.68896999828887573</v>
      </c>
    </row>
    <row r="9" spans="1:15" ht="89.5" customHeight="1" x14ac:dyDescent="0.35">
      <c r="A9" s="131" t="s">
        <v>289</v>
      </c>
      <c r="B9" s="367" t="s">
        <v>488</v>
      </c>
      <c r="C9" s="368"/>
      <c r="E9" s="362" t="s">
        <v>290</v>
      </c>
      <c r="F9" s="361"/>
      <c r="G9" s="361"/>
      <c r="H9" s="361"/>
      <c r="I9" s="361"/>
      <c r="J9" s="361"/>
      <c r="K9" s="361"/>
      <c r="L9" s="361"/>
      <c r="M9" s="361"/>
      <c r="N9" s="361"/>
      <c r="O9" s="361"/>
    </row>
    <row r="10" spans="1:15" ht="8.5" customHeight="1" x14ac:dyDescent="0.25">
      <c r="A10" s="132"/>
      <c r="B10" s="135"/>
      <c r="C10" s="135"/>
    </row>
    <row r="11" spans="1:15" ht="15" customHeight="1" x14ac:dyDescent="0.25">
      <c r="A11" s="369" t="s">
        <v>291</v>
      </c>
      <c r="B11" s="366"/>
      <c r="C11" s="366"/>
    </row>
    <row r="12" spans="1:15" ht="33.65" customHeight="1" x14ac:dyDescent="0.25">
      <c r="A12" s="131" t="s">
        <v>292</v>
      </c>
      <c r="B12" s="133" t="s">
        <v>286</v>
      </c>
      <c r="C12" s="134">
        <v>24.042044347279997</v>
      </c>
    </row>
    <row r="13" spans="1:15" ht="101.5" customHeight="1" x14ac:dyDescent="0.35">
      <c r="A13" s="131" t="s">
        <v>293</v>
      </c>
      <c r="B13" s="363" t="s">
        <v>489</v>
      </c>
      <c r="C13" s="364"/>
      <c r="E13" s="245" t="s">
        <v>294</v>
      </c>
      <c r="F13" s="361"/>
      <c r="G13" s="361"/>
      <c r="H13" s="361"/>
      <c r="I13" s="361"/>
      <c r="J13" s="361"/>
      <c r="K13" s="361"/>
      <c r="L13" s="361"/>
      <c r="M13" s="361"/>
      <c r="N13" s="361"/>
      <c r="O13" s="361"/>
    </row>
    <row r="14" spans="1:15" ht="79.5" customHeight="1" x14ac:dyDescent="0.25">
      <c r="A14" s="131" t="s">
        <v>295</v>
      </c>
      <c r="B14" s="136" t="s">
        <v>296</v>
      </c>
      <c r="C14" s="134">
        <f>C12*298</f>
        <v>7164.5292154894396</v>
      </c>
    </row>
    <row r="15" spans="1:15" ht="21" customHeight="1" x14ac:dyDescent="0.25">
      <c r="A15" s="132"/>
      <c r="B15" s="135"/>
      <c r="C15" s="135"/>
    </row>
    <row r="16" spans="1:15" ht="39" customHeight="1" x14ac:dyDescent="0.25">
      <c r="A16" s="365" t="s">
        <v>297</v>
      </c>
      <c r="B16" s="366"/>
      <c r="C16" s="366"/>
    </row>
    <row r="17" spans="1:15" ht="49.4" customHeight="1" x14ac:dyDescent="0.25">
      <c r="A17" s="131" t="s">
        <v>298</v>
      </c>
      <c r="B17" s="133" t="s">
        <v>299</v>
      </c>
      <c r="C17" s="134">
        <v>30.9</v>
      </c>
    </row>
    <row r="18" spans="1:15" ht="103.4" customHeight="1" x14ac:dyDescent="0.35">
      <c r="A18" s="131" t="s">
        <v>300</v>
      </c>
      <c r="B18" s="363" t="s">
        <v>490</v>
      </c>
      <c r="C18" s="364"/>
      <c r="E18" s="245" t="s">
        <v>301</v>
      </c>
      <c r="F18" s="361"/>
      <c r="G18" s="361"/>
      <c r="H18" s="361"/>
      <c r="I18" s="361"/>
      <c r="J18" s="361"/>
      <c r="K18" s="361"/>
      <c r="L18" s="361"/>
      <c r="M18" s="361"/>
      <c r="N18" s="361"/>
      <c r="O18" s="361"/>
    </row>
    <row r="19" spans="1:15" ht="34" customHeight="1" x14ac:dyDescent="0.25">
      <c r="A19" s="131" t="s">
        <v>302</v>
      </c>
      <c r="B19" s="133" t="s">
        <v>299</v>
      </c>
      <c r="C19" s="134">
        <f>C17</f>
        <v>30.9</v>
      </c>
    </row>
    <row r="20" spans="1:15" ht="92.5" customHeight="1" x14ac:dyDescent="0.35">
      <c r="A20" s="131" t="s">
        <v>303</v>
      </c>
      <c r="B20" s="363" t="s">
        <v>491</v>
      </c>
      <c r="C20" s="364"/>
      <c r="E20" s="245" t="s">
        <v>304</v>
      </c>
      <c r="F20" s="361"/>
      <c r="G20" s="361"/>
      <c r="H20" s="361"/>
      <c r="I20" s="361"/>
      <c r="J20" s="361"/>
      <c r="K20" s="361"/>
      <c r="L20" s="361"/>
      <c r="M20" s="361"/>
      <c r="N20" s="361"/>
      <c r="O20" s="361"/>
    </row>
    <row r="21" spans="1:15" ht="10" customHeight="1" x14ac:dyDescent="0.25"/>
    <row r="22" spans="1:15" ht="15" customHeight="1" x14ac:dyDescent="0.35">
      <c r="A22" s="28" t="s">
        <v>305</v>
      </c>
    </row>
    <row r="23" spans="1:15" ht="15" customHeight="1" x14ac:dyDescent="0.25">
      <c r="A23" s="313"/>
      <c r="B23" s="313"/>
      <c r="C23" s="313"/>
    </row>
    <row r="24" spans="1:15" ht="64.75" customHeight="1" x14ac:dyDescent="0.25">
      <c r="A24" s="313"/>
      <c r="B24" s="313"/>
      <c r="C24" s="313"/>
    </row>
  </sheetData>
  <mergeCells count="12">
    <mergeCell ref="A23:C24"/>
    <mergeCell ref="A5:C5"/>
    <mergeCell ref="B9:C9"/>
    <mergeCell ref="A11:C11"/>
    <mergeCell ref="B13:C13"/>
    <mergeCell ref="A16:C16"/>
    <mergeCell ref="B18:C18"/>
    <mergeCell ref="E20:O20"/>
    <mergeCell ref="E18:O18"/>
    <mergeCell ref="E13:O13"/>
    <mergeCell ref="E9:O9"/>
    <mergeCell ref="B20:C20"/>
  </mergeCells>
  <pageMargins left="0.75" right="0.75" top="1" bottom="1" header="0.5" footer="0.5"/>
  <pageSetup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E86C9-5E63-49D1-81A1-C0890EA1F4DC}">
  <sheetPr>
    <tabColor rgb="FF00B050"/>
  </sheetPr>
  <dimension ref="A1:G56"/>
  <sheetViews>
    <sheetView workbookViewId="0"/>
  </sheetViews>
  <sheetFormatPr defaultRowHeight="15" customHeight="1" x14ac:dyDescent="0.25"/>
  <cols>
    <col min="1" max="1" width="9.26953125" customWidth="1"/>
    <col min="2" max="2" width="14.54296875" customWidth="1"/>
    <col min="3" max="3" width="9.26953125" customWidth="1"/>
    <col min="4" max="4" width="17.54296875" customWidth="1"/>
    <col min="5" max="5" width="9.26953125" customWidth="1"/>
    <col min="6" max="6" width="21.54296875" customWidth="1"/>
    <col min="7" max="7" width="10.453125" customWidth="1"/>
  </cols>
  <sheetData>
    <row r="1" spans="1:7" ht="15" customHeight="1" x14ac:dyDescent="0.35">
      <c r="A1" s="2" t="s">
        <v>501</v>
      </c>
      <c r="E1" s="197" t="s">
        <v>497</v>
      </c>
    </row>
    <row r="3" spans="1:7" ht="15.65" customHeight="1" x14ac:dyDescent="0.35">
      <c r="A3" s="120" t="s">
        <v>306</v>
      </c>
    </row>
    <row r="4" spans="1:7" ht="15.65" customHeight="1" x14ac:dyDescent="0.35">
      <c r="A4" s="32"/>
    </row>
    <row r="5" spans="1:7" ht="21.75" customHeight="1" x14ac:dyDescent="0.25">
      <c r="A5" s="128" t="s">
        <v>307</v>
      </c>
      <c r="B5" s="129"/>
      <c r="C5" s="129"/>
      <c r="D5" s="129"/>
      <c r="E5" s="129"/>
      <c r="F5" s="129"/>
      <c r="G5" s="130"/>
    </row>
    <row r="6" spans="1:7" ht="15.75" customHeight="1" x14ac:dyDescent="0.25">
      <c r="A6" s="351" t="s">
        <v>483</v>
      </c>
      <c r="B6" s="343"/>
      <c r="C6" s="343"/>
      <c r="D6" s="343"/>
      <c r="E6" s="343"/>
      <c r="F6" s="343"/>
      <c r="G6" s="344"/>
    </row>
    <row r="7" spans="1:7" ht="15.75" customHeight="1" x14ac:dyDescent="0.25">
      <c r="A7" s="348"/>
      <c r="B7" s="349"/>
      <c r="C7" s="349"/>
      <c r="D7" s="349"/>
      <c r="E7" s="349"/>
      <c r="F7" s="349"/>
      <c r="G7" s="350"/>
    </row>
    <row r="8" spans="1:7" ht="15.75" customHeight="1" x14ac:dyDescent="0.25">
      <c r="A8" s="342"/>
      <c r="B8" s="356"/>
      <c r="C8" s="356"/>
      <c r="D8" s="356"/>
      <c r="E8" s="356"/>
      <c r="F8" s="356"/>
      <c r="G8" s="357"/>
    </row>
    <row r="9" spans="1:7" ht="15.75" customHeight="1" x14ac:dyDescent="0.25">
      <c r="A9" s="358"/>
      <c r="B9" s="359"/>
      <c r="C9" s="359"/>
      <c r="D9" s="359"/>
      <c r="E9" s="359"/>
      <c r="F9" s="359"/>
      <c r="G9" s="360"/>
    </row>
    <row r="10" spans="1:7" ht="15.75" customHeight="1" x14ac:dyDescent="0.25">
      <c r="A10" s="342"/>
      <c r="B10" s="356"/>
      <c r="C10" s="356"/>
      <c r="D10" s="356"/>
      <c r="E10" s="356"/>
      <c r="F10" s="356"/>
      <c r="G10" s="357"/>
    </row>
    <row r="11" spans="1:7" ht="15.75" customHeight="1" x14ac:dyDescent="0.25">
      <c r="A11" s="358"/>
      <c r="B11" s="359"/>
      <c r="C11" s="359"/>
      <c r="D11" s="359"/>
      <c r="E11" s="359"/>
      <c r="F11" s="359"/>
      <c r="G11" s="360"/>
    </row>
    <row r="12" spans="1:7" ht="13.75" customHeight="1" x14ac:dyDescent="0.25"/>
    <row r="13" spans="1:7" ht="33.75" customHeight="1" x14ac:dyDescent="0.25">
      <c r="A13" s="336" t="s">
        <v>308</v>
      </c>
      <c r="B13" s="337"/>
      <c r="C13" s="337"/>
      <c r="D13" s="337"/>
      <c r="E13" s="337"/>
      <c r="F13" s="337"/>
      <c r="G13" s="338"/>
    </row>
    <row r="14" spans="1:7" ht="15.75" customHeight="1" x14ac:dyDescent="0.25">
      <c r="A14" s="339" t="s">
        <v>309</v>
      </c>
      <c r="B14" s="341"/>
      <c r="C14" s="339" t="s">
        <v>277</v>
      </c>
      <c r="D14" s="340"/>
      <c r="E14" s="340"/>
      <c r="F14" s="340"/>
      <c r="G14" s="340"/>
    </row>
    <row r="15" spans="1:7" ht="15.75" customHeight="1" x14ac:dyDescent="0.25">
      <c r="A15" s="342" t="s">
        <v>324</v>
      </c>
      <c r="B15" s="357"/>
      <c r="C15" s="351"/>
      <c r="D15" s="343"/>
      <c r="E15" s="343"/>
      <c r="F15" s="343"/>
      <c r="G15" s="344"/>
    </row>
    <row r="16" spans="1:7" ht="15.75" customHeight="1" x14ac:dyDescent="0.25">
      <c r="A16" s="358"/>
      <c r="B16" s="360"/>
      <c r="C16" s="348"/>
      <c r="D16" s="349"/>
      <c r="E16" s="349"/>
      <c r="F16" s="349"/>
      <c r="G16" s="350"/>
    </row>
    <row r="17" spans="1:7" ht="15.75" customHeight="1" x14ac:dyDescent="0.25">
      <c r="A17" s="351"/>
      <c r="B17" s="344"/>
      <c r="C17" s="351"/>
      <c r="D17" s="343"/>
      <c r="E17" s="343"/>
      <c r="F17" s="343"/>
      <c r="G17" s="344"/>
    </row>
    <row r="18" spans="1:7" ht="15.75" customHeight="1" x14ac:dyDescent="0.25">
      <c r="A18" s="348"/>
      <c r="B18" s="350"/>
      <c r="C18" s="348"/>
      <c r="D18" s="349"/>
      <c r="E18" s="349"/>
      <c r="F18" s="349"/>
      <c r="G18" s="350"/>
    </row>
    <row r="19" spans="1:7" ht="15.75" customHeight="1" x14ac:dyDescent="0.25">
      <c r="A19" s="351"/>
      <c r="B19" s="344"/>
      <c r="C19" s="351"/>
      <c r="D19" s="343"/>
      <c r="E19" s="343"/>
      <c r="F19" s="343"/>
      <c r="G19" s="344"/>
    </row>
    <row r="20" spans="1:7" ht="15.75" customHeight="1" x14ac:dyDescent="0.25">
      <c r="A20" s="348"/>
      <c r="B20" s="350"/>
      <c r="C20" s="348"/>
      <c r="D20" s="349"/>
      <c r="E20" s="349"/>
      <c r="F20" s="349"/>
      <c r="G20" s="350"/>
    </row>
    <row r="21" spans="1:7" ht="15.75" customHeight="1" x14ac:dyDescent="0.25">
      <c r="A21" s="351"/>
      <c r="B21" s="344"/>
      <c r="C21" s="351"/>
      <c r="D21" s="343"/>
      <c r="E21" s="343"/>
      <c r="F21" s="343"/>
      <c r="G21" s="344"/>
    </row>
    <row r="22" spans="1:7" ht="15.75" customHeight="1" x14ac:dyDescent="0.25">
      <c r="A22" s="348"/>
      <c r="B22" s="350"/>
      <c r="C22" s="348"/>
      <c r="D22" s="349"/>
      <c r="E22" s="349"/>
      <c r="F22" s="349"/>
      <c r="G22" s="350"/>
    </row>
    <row r="23" spans="1:7" ht="15.75" customHeight="1" x14ac:dyDescent="0.25">
      <c r="A23" s="351"/>
      <c r="B23" s="344"/>
      <c r="C23" s="351"/>
      <c r="D23" s="343"/>
      <c r="E23" s="343"/>
      <c r="F23" s="343"/>
      <c r="G23" s="344"/>
    </row>
    <row r="24" spans="1:7" ht="15.75" customHeight="1" x14ac:dyDescent="0.25">
      <c r="A24" s="348"/>
      <c r="B24" s="350"/>
      <c r="C24" s="348"/>
      <c r="D24" s="349"/>
      <c r="E24" s="349"/>
      <c r="F24" s="349"/>
      <c r="G24" s="350"/>
    </row>
    <row r="26" spans="1:7" ht="15" customHeight="1" x14ac:dyDescent="0.25">
      <c r="A26" s="80"/>
      <c r="B26" s="80"/>
      <c r="C26" s="80"/>
      <c r="D26" s="80"/>
      <c r="E26" s="80"/>
      <c r="F26" s="80"/>
      <c r="G26" s="80"/>
    </row>
    <row r="27" spans="1:7" ht="16.5" customHeight="1" x14ac:dyDescent="0.25">
      <c r="A27" s="370" t="s">
        <v>310</v>
      </c>
      <c r="B27" s="370"/>
      <c r="C27" s="370"/>
      <c r="D27" s="370"/>
      <c r="E27" s="370"/>
      <c r="F27" s="370"/>
      <c r="G27" s="370"/>
    </row>
    <row r="28" spans="1:7" ht="17.25" customHeight="1" x14ac:dyDescent="0.25">
      <c r="A28" s="372" t="s">
        <v>311</v>
      </c>
      <c r="B28" s="372"/>
      <c r="C28" s="324" t="s">
        <v>312</v>
      </c>
      <c r="D28" s="324" t="s">
        <v>313</v>
      </c>
      <c r="E28" s="324"/>
      <c r="F28" s="324"/>
      <c r="G28" s="324"/>
    </row>
    <row r="29" spans="1:7" ht="17.25" customHeight="1" x14ac:dyDescent="0.25">
      <c r="A29" s="372"/>
      <c r="B29" s="372"/>
      <c r="C29" s="324"/>
      <c r="D29" s="324" t="s">
        <v>314</v>
      </c>
      <c r="E29" s="324"/>
      <c r="F29" s="324" t="s">
        <v>154</v>
      </c>
      <c r="G29" s="324"/>
    </row>
    <row r="30" spans="1:7" ht="38.15" customHeight="1" x14ac:dyDescent="0.25">
      <c r="A30" s="264" t="s">
        <v>315</v>
      </c>
      <c r="B30" s="264"/>
      <c r="C30" s="137" t="s">
        <v>316</v>
      </c>
      <c r="D30" s="311" t="s">
        <v>82</v>
      </c>
      <c r="E30" s="311"/>
      <c r="F30" s="373"/>
      <c r="G30" s="374"/>
    </row>
    <row r="31" spans="1:7" ht="38.15" customHeight="1" x14ac:dyDescent="0.25">
      <c r="A31" s="264" t="s">
        <v>317</v>
      </c>
      <c r="B31" s="264"/>
      <c r="C31" s="122" t="s">
        <v>318</v>
      </c>
      <c r="D31" s="311">
        <v>0.62</v>
      </c>
      <c r="E31" s="311"/>
      <c r="F31" s="373"/>
      <c r="G31" s="374"/>
    </row>
    <row r="32" spans="1:7" ht="38.15" customHeight="1" x14ac:dyDescent="0.25">
      <c r="A32" s="264" t="s">
        <v>319</v>
      </c>
      <c r="B32" s="264"/>
      <c r="C32" s="122" t="s">
        <v>320</v>
      </c>
      <c r="D32" s="311">
        <v>23</v>
      </c>
      <c r="E32" s="311"/>
      <c r="F32" s="375">
        <v>4</v>
      </c>
      <c r="G32" s="376"/>
    </row>
    <row r="33" spans="1:7" ht="38.15" customHeight="1" x14ac:dyDescent="0.25">
      <c r="A33" s="264" t="s">
        <v>321</v>
      </c>
      <c r="B33" s="264"/>
      <c r="C33" s="122" t="s">
        <v>320</v>
      </c>
      <c r="D33" s="311">
        <v>0</v>
      </c>
      <c r="E33" s="311"/>
      <c r="F33" s="373"/>
      <c r="G33" s="374"/>
    </row>
    <row r="35" spans="1:7" ht="15" customHeight="1" x14ac:dyDescent="0.25">
      <c r="A35" s="294" t="s">
        <v>322</v>
      </c>
      <c r="B35" s="294"/>
      <c r="C35" s="294"/>
      <c r="D35" s="294"/>
      <c r="E35" s="294"/>
      <c r="F35" s="294"/>
      <c r="G35" s="294"/>
    </row>
    <row r="36" spans="1:7" ht="15" customHeight="1" x14ac:dyDescent="0.25">
      <c r="A36" s="371"/>
      <c r="B36" s="371"/>
      <c r="C36" s="371"/>
      <c r="D36" s="371"/>
      <c r="E36" s="371"/>
      <c r="F36" s="371"/>
      <c r="G36" s="371"/>
    </row>
    <row r="37" spans="1:7" ht="15" customHeight="1" x14ac:dyDescent="0.25">
      <c r="A37" s="371"/>
      <c r="B37" s="371"/>
      <c r="C37" s="371"/>
      <c r="D37" s="371"/>
      <c r="E37" s="371"/>
      <c r="F37" s="371"/>
      <c r="G37" s="371"/>
    </row>
    <row r="38" spans="1:7" ht="15" customHeight="1" x14ac:dyDescent="0.25">
      <c r="A38" s="371"/>
      <c r="B38" s="371"/>
      <c r="C38" s="371"/>
      <c r="D38" s="371"/>
      <c r="E38" s="371"/>
      <c r="F38" s="371"/>
      <c r="G38" s="371"/>
    </row>
    <row r="39" spans="1:7" ht="15" customHeight="1" x14ac:dyDescent="0.25">
      <c r="A39" s="371"/>
      <c r="B39" s="371"/>
      <c r="C39" s="371"/>
      <c r="D39" s="371"/>
      <c r="E39" s="371"/>
      <c r="F39" s="371"/>
      <c r="G39" s="371"/>
    </row>
    <row r="40" spans="1:7" ht="15" customHeight="1" x14ac:dyDescent="0.25">
      <c r="A40" s="371"/>
      <c r="B40" s="371"/>
      <c r="C40" s="371"/>
      <c r="D40" s="371"/>
      <c r="E40" s="371"/>
      <c r="F40" s="371"/>
      <c r="G40" s="371"/>
    </row>
    <row r="41" spans="1:7" ht="15" customHeight="1" x14ac:dyDescent="0.25">
      <c r="A41" s="371"/>
      <c r="B41" s="371"/>
      <c r="C41" s="371"/>
      <c r="D41" s="371"/>
      <c r="E41" s="371"/>
      <c r="F41" s="371"/>
      <c r="G41" s="371"/>
    </row>
    <row r="56" spans="6:6" ht="15" customHeight="1" x14ac:dyDescent="0.3">
      <c r="F56" s="24"/>
    </row>
  </sheetData>
  <mergeCells count="36">
    <mergeCell ref="A36:G41"/>
    <mergeCell ref="D33:E33"/>
    <mergeCell ref="A35:G35"/>
    <mergeCell ref="A28:B29"/>
    <mergeCell ref="A30:B30"/>
    <mergeCell ref="A31:B31"/>
    <mergeCell ref="A32:B32"/>
    <mergeCell ref="A33:B33"/>
    <mergeCell ref="D30:E30"/>
    <mergeCell ref="D31:E31"/>
    <mergeCell ref="F30:G30"/>
    <mergeCell ref="F31:G31"/>
    <mergeCell ref="F32:G32"/>
    <mergeCell ref="F33:G33"/>
    <mergeCell ref="A21:B22"/>
    <mergeCell ref="C21:G22"/>
    <mergeCell ref="A23:B24"/>
    <mergeCell ref="C23:G24"/>
    <mergeCell ref="D32:E32"/>
    <mergeCell ref="C28:C29"/>
    <mergeCell ref="D29:E29"/>
    <mergeCell ref="F29:G29"/>
    <mergeCell ref="D28:G28"/>
    <mergeCell ref="A27:G27"/>
    <mergeCell ref="A6:G7"/>
    <mergeCell ref="A8:G9"/>
    <mergeCell ref="A10:G11"/>
    <mergeCell ref="A15:B16"/>
    <mergeCell ref="C15:G16"/>
    <mergeCell ref="A17:B18"/>
    <mergeCell ref="C17:G18"/>
    <mergeCell ref="A19:B20"/>
    <mergeCell ref="C19:G20"/>
    <mergeCell ref="A13:G13"/>
    <mergeCell ref="A14:B14"/>
    <mergeCell ref="C14:G14"/>
  </mergeCells>
  <pageMargins left="0.75" right="0.75" top="1" bottom="1" header="0.5" footer="0.5"/>
  <pageSetup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7F656-472B-4F2E-8EF8-658199EFCB60}">
  <sheetPr>
    <tabColor rgb="FF00B050"/>
  </sheetPr>
  <dimension ref="A1:J66"/>
  <sheetViews>
    <sheetView workbookViewId="0"/>
  </sheetViews>
  <sheetFormatPr defaultRowHeight="15" customHeight="1" x14ac:dyDescent="0.25"/>
  <cols>
    <col min="1" max="1" width="9.26953125" customWidth="1"/>
    <col min="2" max="2" width="14.54296875" customWidth="1"/>
    <col min="3" max="8" width="9.26953125" customWidth="1"/>
    <col min="9" max="9" width="11.54296875" customWidth="1"/>
  </cols>
  <sheetData>
    <row r="1" spans="1:9" ht="15" customHeight="1" x14ac:dyDescent="0.35">
      <c r="A1" s="2" t="s">
        <v>501</v>
      </c>
      <c r="E1" s="197" t="s">
        <v>497</v>
      </c>
    </row>
    <row r="3" spans="1:9" ht="15.65" customHeight="1" x14ac:dyDescent="0.35">
      <c r="A3" s="120" t="s">
        <v>29</v>
      </c>
    </row>
    <row r="4" spans="1:9" ht="15.65" customHeight="1" x14ac:dyDescent="0.35">
      <c r="A4" s="32"/>
    </row>
    <row r="5" spans="1:9" ht="21.75" customHeight="1" x14ac:dyDescent="0.25">
      <c r="A5" s="128" t="s">
        <v>307</v>
      </c>
      <c r="B5" s="129"/>
      <c r="C5" s="129"/>
      <c r="D5" s="129"/>
      <c r="E5" s="129"/>
      <c r="F5" s="129"/>
      <c r="G5" s="129"/>
      <c r="H5" s="129"/>
      <c r="I5" s="130"/>
    </row>
    <row r="6" spans="1:9" ht="15.75" customHeight="1" x14ac:dyDescent="0.25">
      <c r="A6" s="342" t="s">
        <v>323</v>
      </c>
      <c r="B6" s="356"/>
      <c r="C6" s="356"/>
      <c r="D6" s="356"/>
      <c r="E6" s="356"/>
      <c r="F6" s="356"/>
      <c r="G6" s="356"/>
      <c r="H6" s="356"/>
      <c r="I6" s="357"/>
    </row>
    <row r="7" spans="1:9" ht="43.5" customHeight="1" x14ac:dyDescent="0.25">
      <c r="A7" s="358"/>
      <c r="B7" s="359"/>
      <c r="C7" s="359"/>
      <c r="D7" s="359"/>
      <c r="E7" s="359"/>
      <c r="F7" s="359"/>
      <c r="G7" s="359"/>
      <c r="H7" s="359"/>
      <c r="I7" s="360"/>
    </row>
    <row r="8" spans="1:9" ht="15.75" customHeight="1" x14ac:dyDescent="0.25">
      <c r="A8" s="342"/>
      <c r="B8" s="356"/>
      <c r="C8" s="356"/>
      <c r="D8" s="356"/>
      <c r="E8" s="356"/>
      <c r="F8" s="356"/>
      <c r="G8" s="356"/>
      <c r="H8" s="356"/>
      <c r="I8" s="357"/>
    </row>
    <row r="9" spans="1:9" ht="15.75" customHeight="1" x14ac:dyDescent="0.25">
      <c r="A9" s="358"/>
      <c r="B9" s="359"/>
      <c r="C9" s="359"/>
      <c r="D9" s="359"/>
      <c r="E9" s="359"/>
      <c r="F9" s="359"/>
      <c r="G9" s="359"/>
      <c r="H9" s="359"/>
      <c r="I9" s="360"/>
    </row>
    <row r="10" spans="1:9" ht="15.75" customHeight="1" x14ac:dyDescent="0.25">
      <c r="A10" s="342"/>
      <c r="B10" s="356"/>
      <c r="C10" s="356"/>
      <c r="D10" s="356"/>
      <c r="E10" s="356"/>
      <c r="F10" s="356"/>
      <c r="G10" s="356"/>
      <c r="H10" s="356"/>
      <c r="I10" s="357"/>
    </row>
    <row r="11" spans="1:9" ht="15.75" customHeight="1" x14ac:dyDescent="0.25">
      <c r="A11" s="358"/>
      <c r="B11" s="359"/>
      <c r="C11" s="359"/>
      <c r="D11" s="359"/>
      <c r="E11" s="359"/>
      <c r="F11" s="359"/>
      <c r="G11" s="359"/>
      <c r="H11" s="359"/>
      <c r="I11" s="360"/>
    </row>
    <row r="12" spans="1:9" ht="13.75" customHeight="1" x14ac:dyDescent="0.25"/>
    <row r="13" spans="1:9" ht="33.75" customHeight="1" x14ac:dyDescent="0.25">
      <c r="A13" s="336" t="s">
        <v>308</v>
      </c>
      <c r="B13" s="337"/>
      <c r="C13" s="337"/>
      <c r="D13" s="337"/>
      <c r="E13" s="337"/>
      <c r="F13" s="337"/>
      <c r="G13" s="337"/>
      <c r="H13" s="337"/>
      <c r="I13" s="338"/>
    </row>
    <row r="14" spans="1:9" ht="15.75" customHeight="1" x14ac:dyDescent="0.25">
      <c r="A14" s="339" t="s">
        <v>309</v>
      </c>
      <c r="B14" s="341"/>
      <c r="C14" s="339" t="s">
        <v>277</v>
      </c>
      <c r="D14" s="340"/>
      <c r="E14" s="340"/>
      <c r="F14" s="340"/>
      <c r="G14" s="340"/>
      <c r="H14" s="340"/>
      <c r="I14" s="340"/>
    </row>
    <row r="15" spans="1:9" ht="15.75" customHeight="1" x14ac:dyDescent="0.25">
      <c r="A15" s="342" t="s">
        <v>324</v>
      </c>
      <c r="B15" s="357"/>
      <c r="C15" s="351" t="s">
        <v>324</v>
      </c>
      <c r="D15" s="343"/>
      <c r="E15" s="343"/>
      <c r="F15" s="343"/>
      <c r="G15" s="343"/>
      <c r="H15" s="343"/>
      <c r="I15" s="344"/>
    </row>
    <row r="16" spans="1:9" ht="15.75" customHeight="1" x14ac:dyDescent="0.25">
      <c r="A16" s="358"/>
      <c r="B16" s="360"/>
      <c r="C16" s="348"/>
      <c r="D16" s="349"/>
      <c r="E16" s="349"/>
      <c r="F16" s="349"/>
      <c r="G16" s="349"/>
      <c r="H16" s="349"/>
      <c r="I16" s="350"/>
    </row>
    <row r="17" spans="1:10" ht="15.75" customHeight="1" x14ac:dyDescent="0.25">
      <c r="A17" s="351"/>
      <c r="B17" s="344"/>
      <c r="C17" s="351"/>
      <c r="D17" s="343"/>
      <c r="E17" s="343"/>
      <c r="F17" s="343"/>
      <c r="G17" s="343"/>
      <c r="H17" s="343"/>
      <c r="I17" s="344"/>
    </row>
    <row r="18" spans="1:10" ht="15.75" customHeight="1" x14ac:dyDescent="0.25">
      <c r="A18" s="348"/>
      <c r="B18" s="350"/>
      <c r="C18" s="348"/>
      <c r="D18" s="349"/>
      <c r="E18" s="349"/>
      <c r="F18" s="349"/>
      <c r="G18" s="349"/>
      <c r="H18" s="349"/>
      <c r="I18" s="350"/>
    </row>
    <row r="19" spans="1:10" ht="15.75" customHeight="1" x14ac:dyDescent="0.25">
      <c r="A19" s="351"/>
      <c r="B19" s="344"/>
      <c r="C19" s="351"/>
      <c r="D19" s="343"/>
      <c r="E19" s="343"/>
      <c r="F19" s="343"/>
      <c r="G19" s="343"/>
      <c r="H19" s="343"/>
      <c r="I19" s="344"/>
    </row>
    <row r="20" spans="1:10" ht="15.75" customHeight="1" x14ac:dyDescent="0.25">
      <c r="A20" s="348"/>
      <c r="B20" s="350"/>
      <c r="C20" s="348"/>
      <c r="D20" s="349"/>
      <c r="E20" s="349"/>
      <c r="F20" s="349"/>
      <c r="G20" s="349"/>
      <c r="H20" s="349"/>
      <c r="I20" s="350"/>
    </row>
    <row r="22" spans="1:10" ht="22.5" customHeight="1" x14ac:dyDescent="0.25">
      <c r="A22" s="383" t="s">
        <v>325</v>
      </c>
      <c r="B22" s="384"/>
      <c r="C22" s="384"/>
      <c r="D22" s="384"/>
      <c r="E22" s="384"/>
      <c r="F22" s="384"/>
      <c r="G22" s="384"/>
      <c r="H22" s="384"/>
      <c r="I22" s="384"/>
    </row>
    <row r="23" spans="1:10" ht="19.5" customHeight="1" x14ac:dyDescent="0.25">
      <c r="A23" s="385" t="s">
        <v>175</v>
      </c>
      <c r="B23" s="386"/>
      <c r="C23" s="387"/>
      <c r="D23" s="179" t="s">
        <v>326</v>
      </c>
      <c r="E23" s="180"/>
      <c r="G23" s="138" t="s">
        <v>312</v>
      </c>
      <c r="H23" s="138" t="s">
        <v>327</v>
      </c>
      <c r="I23" s="192" t="s">
        <v>328</v>
      </c>
      <c r="J23" s="192" t="s">
        <v>329</v>
      </c>
    </row>
    <row r="24" spans="1:10" ht="15" customHeight="1" x14ac:dyDescent="0.25">
      <c r="A24" s="377" t="s">
        <v>330</v>
      </c>
      <c r="B24" s="378" t="s">
        <v>330</v>
      </c>
      <c r="C24" s="379" t="s">
        <v>330</v>
      </c>
      <c r="D24" s="377" t="s">
        <v>331</v>
      </c>
      <c r="E24" s="378"/>
      <c r="F24" s="379"/>
      <c r="G24" s="178" t="s">
        <v>332</v>
      </c>
      <c r="H24" s="178" t="s">
        <v>324</v>
      </c>
      <c r="I24" s="178" t="s">
        <v>324</v>
      </c>
      <c r="J24" s="193">
        <v>22.5</v>
      </c>
    </row>
    <row r="25" spans="1:10" ht="31.5" customHeight="1" x14ac:dyDescent="0.25">
      <c r="A25" s="377" t="s">
        <v>333</v>
      </c>
      <c r="B25" s="378" t="s">
        <v>333</v>
      </c>
      <c r="C25" s="379" t="s">
        <v>333</v>
      </c>
      <c r="D25" s="377" t="s">
        <v>331</v>
      </c>
      <c r="E25" s="378"/>
      <c r="F25" s="379"/>
      <c r="G25" s="178" t="s">
        <v>334</v>
      </c>
      <c r="H25" s="178" t="s">
        <v>324</v>
      </c>
      <c r="I25" s="178" t="s">
        <v>324</v>
      </c>
      <c r="J25" s="193">
        <v>22.5</v>
      </c>
    </row>
    <row r="26" spans="1:10" ht="29.5" customHeight="1" x14ac:dyDescent="0.25">
      <c r="A26" s="377" t="s">
        <v>335</v>
      </c>
      <c r="B26" s="378" t="s">
        <v>336</v>
      </c>
      <c r="C26" s="379" t="s">
        <v>336</v>
      </c>
      <c r="D26" s="377" t="s">
        <v>331</v>
      </c>
      <c r="E26" s="378"/>
      <c r="F26" s="379"/>
      <c r="G26" s="178" t="s">
        <v>332</v>
      </c>
      <c r="H26" s="178" t="s">
        <v>324</v>
      </c>
      <c r="I26" s="178" t="s">
        <v>324</v>
      </c>
      <c r="J26" s="193">
        <v>10</v>
      </c>
    </row>
    <row r="27" spans="1:10" ht="15" customHeight="1" x14ac:dyDescent="0.25">
      <c r="A27" s="377" t="s">
        <v>337</v>
      </c>
      <c r="B27" s="378" t="s">
        <v>337</v>
      </c>
      <c r="C27" s="379" t="s">
        <v>337</v>
      </c>
      <c r="D27" s="377" t="s">
        <v>331</v>
      </c>
      <c r="E27" s="378"/>
      <c r="F27" s="379"/>
      <c r="G27" s="178" t="s">
        <v>332</v>
      </c>
      <c r="H27" s="178" t="s">
        <v>324</v>
      </c>
      <c r="I27" s="178" t="s">
        <v>324</v>
      </c>
      <c r="J27" s="193">
        <v>22.5</v>
      </c>
    </row>
    <row r="28" spans="1:10" ht="15" customHeight="1" x14ac:dyDescent="0.25">
      <c r="A28" s="377" t="s">
        <v>338</v>
      </c>
      <c r="B28" s="378" t="s">
        <v>338</v>
      </c>
      <c r="C28" s="379" t="s">
        <v>338</v>
      </c>
      <c r="D28" s="377" t="s">
        <v>331</v>
      </c>
      <c r="E28" s="378"/>
      <c r="F28" s="379"/>
      <c r="G28" s="178" t="s">
        <v>339</v>
      </c>
      <c r="H28" s="178" t="s">
        <v>324</v>
      </c>
      <c r="I28" s="178" t="s">
        <v>324</v>
      </c>
      <c r="J28" s="193">
        <v>22.5</v>
      </c>
    </row>
    <row r="29" spans="1:10" ht="15" customHeight="1" x14ac:dyDescent="0.25">
      <c r="A29" s="377" t="s">
        <v>340</v>
      </c>
      <c r="B29" s="378" t="s">
        <v>340</v>
      </c>
      <c r="C29" s="379" t="s">
        <v>340</v>
      </c>
      <c r="D29" s="377" t="s">
        <v>331</v>
      </c>
      <c r="E29" s="378"/>
      <c r="F29" s="379"/>
      <c r="G29" s="178" t="s">
        <v>332</v>
      </c>
      <c r="H29" s="178" t="s">
        <v>324</v>
      </c>
      <c r="I29" s="178" t="s">
        <v>324</v>
      </c>
      <c r="J29" s="193">
        <v>27.5</v>
      </c>
    </row>
    <row r="30" spans="1:10" ht="15" customHeight="1" x14ac:dyDescent="0.25">
      <c r="A30" s="377" t="s">
        <v>341</v>
      </c>
      <c r="B30" s="378" t="s">
        <v>341</v>
      </c>
      <c r="C30" s="379" t="s">
        <v>341</v>
      </c>
      <c r="D30" s="377" t="s">
        <v>331</v>
      </c>
      <c r="E30" s="378"/>
      <c r="F30" s="379"/>
      <c r="G30" s="178" t="s">
        <v>332</v>
      </c>
      <c r="H30" s="178" t="s">
        <v>324</v>
      </c>
      <c r="I30" s="178" t="s">
        <v>324</v>
      </c>
      <c r="J30" s="193">
        <v>22.5</v>
      </c>
    </row>
    <row r="31" spans="1:10" ht="15" customHeight="1" x14ac:dyDescent="0.25">
      <c r="A31" s="377" t="s">
        <v>342</v>
      </c>
      <c r="B31" s="378" t="s">
        <v>342</v>
      </c>
      <c r="C31" s="379" t="s">
        <v>342</v>
      </c>
      <c r="D31" s="377" t="s">
        <v>331</v>
      </c>
      <c r="E31" s="378"/>
      <c r="F31" s="379"/>
      <c r="G31" s="178" t="s">
        <v>332</v>
      </c>
      <c r="H31" s="178" t="s">
        <v>324</v>
      </c>
      <c r="I31" s="178" t="s">
        <v>324</v>
      </c>
      <c r="J31" s="193">
        <v>22.5</v>
      </c>
    </row>
    <row r="32" spans="1:10" ht="15" customHeight="1" x14ac:dyDescent="0.25">
      <c r="A32" s="377" t="s">
        <v>343</v>
      </c>
      <c r="B32" s="378" t="s">
        <v>343</v>
      </c>
      <c r="C32" s="379" t="s">
        <v>343</v>
      </c>
      <c r="D32" s="377" t="s">
        <v>331</v>
      </c>
      <c r="E32" s="378"/>
      <c r="F32" s="379"/>
      <c r="G32" s="178" t="s">
        <v>332</v>
      </c>
      <c r="H32" s="178" t="s">
        <v>324</v>
      </c>
      <c r="I32" s="178" t="s">
        <v>324</v>
      </c>
      <c r="J32" s="193">
        <v>22.5</v>
      </c>
    </row>
    <row r="33" spans="1:10" ht="15" customHeight="1" x14ac:dyDescent="0.25">
      <c r="A33" s="377" t="s">
        <v>344</v>
      </c>
      <c r="B33" s="378" t="s">
        <v>344</v>
      </c>
      <c r="C33" s="379" t="s">
        <v>344</v>
      </c>
      <c r="D33" s="377" t="s">
        <v>331</v>
      </c>
      <c r="E33" s="378"/>
      <c r="F33" s="379"/>
      <c r="G33" s="178" t="s">
        <v>339</v>
      </c>
      <c r="H33" s="178" t="s">
        <v>324</v>
      </c>
      <c r="I33" s="178" t="s">
        <v>324</v>
      </c>
      <c r="J33" s="193">
        <v>67.5</v>
      </c>
    </row>
    <row r="34" spans="1:10" ht="15" customHeight="1" x14ac:dyDescent="0.25">
      <c r="A34" s="377" t="s">
        <v>345</v>
      </c>
      <c r="B34" s="378" t="s">
        <v>345</v>
      </c>
      <c r="C34" s="379" t="s">
        <v>345</v>
      </c>
      <c r="D34" s="377" t="s">
        <v>331</v>
      </c>
      <c r="E34" s="378"/>
      <c r="F34" s="379"/>
      <c r="G34" s="178" t="s">
        <v>339</v>
      </c>
      <c r="H34" s="178" t="s">
        <v>324</v>
      </c>
      <c r="I34" s="178" t="s">
        <v>324</v>
      </c>
      <c r="J34" s="193">
        <v>67.5</v>
      </c>
    </row>
    <row r="35" spans="1:10" ht="29.15" customHeight="1" x14ac:dyDescent="0.25">
      <c r="A35" s="377" t="s">
        <v>346</v>
      </c>
      <c r="B35" s="378" t="s">
        <v>346</v>
      </c>
      <c r="C35" s="379" t="s">
        <v>346</v>
      </c>
      <c r="D35" s="377" t="s">
        <v>331</v>
      </c>
      <c r="E35" s="378"/>
      <c r="F35" s="379"/>
      <c r="G35" s="178" t="s">
        <v>339</v>
      </c>
      <c r="H35" s="178" t="s">
        <v>324</v>
      </c>
      <c r="I35" s="178" t="s">
        <v>324</v>
      </c>
      <c r="J35" s="193">
        <v>42.5</v>
      </c>
    </row>
    <row r="36" spans="1:10" ht="22.5" customHeight="1" x14ac:dyDescent="0.25">
      <c r="A36" s="377" t="s">
        <v>347</v>
      </c>
      <c r="B36" s="378" t="s">
        <v>348</v>
      </c>
      <c r="C36" s="379" t="s">
        <v>348</v>
      </c>
      <c r="D36" s="377" t="s">
        <v>331</v>
      </c>
      <c r="E36" s="378"/>
      <c r="F36" s="379"/>
      <c r="G36" s="178" t="s">
        <v>349</v>
      </c>
      <c r="H36" s="178" t="s">
        <v>324</v>
      </c>
      <c r="I36" s="178" t="s">
        <v>324</v>
      </c>
      <c r="J36" s="193">
        <v>1</v>
      </c>
    </row>
    <row r="37" spans="1:10" ht="19.5" customHeight="1" x14ac:dyDescent="0.25">
      <c r="A37" s="377" t="s">
        <v>350</v>
      </c>
      <c r="B37" s="378" t="s">
        <v>351</v>
      </c>
      <c r="C37" s="379" t="s">
        <v>351</v>
      </c>
      <c r="D37" s="377" t="s">
        <v>331</v>
      </c>
      <c r="E37" s="378"/>
      <c r="F37" s="379"/>
      <c r="G37" s="178" t="s">
        <v>352</v>
      </c>
      <c r="H37" s="178" t="s">
        <v>324</v>
      </c>
      <c r="I37" s="178" t="s">
        <v>324</v>
      </c>
      <c r="J37" s="193">
        <v>0.52750000000000008</v>
      </c>
    </row>
    <row r="38" spans="1:10" ht="34" customHeight="1" x14ac:dyDescent="0.25">
      <c r="A38" s="380" t="s">
        <v>353</v>
      </c>
      <c r="B38" s="381"/>
      <c r="C38" s="382"/>
      <c r="D38" s="377" t="s">
        <v>331</v>
      </c>
      <c r="E38" s="378"/>
      <c r="F38" s="379"/>
      <c r="G38" s="178" t="s">
        <v>354</v>
      </c>
      <c r="H38" s="178" t="s">
        <v>324</v>
      </c>
      <c r="I38" s="178" t="s">
        <v>324</v>
      </c>
      <c r="J38" s="193">
        <v>1.3424999999999998</v>
      </c>
    </row>
    <row r="39" spans="1:10" ht="21" customHeight="1" x14ac:dyDescent="0.25">
      <c r="A39" s="377" t="s">
        <v>355</v>
      </c>
      <c r="B39" s="378"/>
      <c r="C39" s="379"/>
      <c r="D39" s="377" t="s">
        <v>331</v>
      </c>
      <c r="E39" s="378"/>
      <c r="F39" s="379"/>
      <c r="G39" s="178" t="s">
        <v>334</v>
      </c>
      <c r="H39" s="178" t="s">
        <v>324</v>
      </c>
      <c r="I39" s="178" t="s">
        <v>324</v>
      </c>
      <c r="J39" s="191">
        <v>42.7</v>
      </c>
    </row>
    <row r="66" spans="5:5" ht="15" customHeight="1" x14ac:dyDescent="0.3">
      <c r="E66" s="24"/>
    </row>
  </sheetData>
  <mergeCells count="46">
    <mergeCell ref="A30:C30"/>
    <mergeCell ref="A27:C27"/>
    <mergeCell ref="A28:C28"/>
    <mergeCell ref="A29:C29"/>
    <mergeCell ref="D27:F27"/>
    <mergeCell ref="D28:F28"/>
    <mergeCell ref="D29:F29"/>
    <mergeCell ref="D30:F30"/>
    <mergeCell ref="A24:C24"/>
    <mergeCell ref="A25:C25"/>
    <mergeCell ref="A26:C26"/>
    <mergeCell ref="D24:F24"/>
    <mergeCell ref="D25:F25"/>
    <mergeCell ref="D26:F26"/>
    <mergeCell ref="A22:I22"/>
    <mergeCell ref="A23:C23"/>
    <mergeCell ref="A15:B16"/>
    <mergeCell ref="C15:I16"/>
    <mergeCell ref="A17:B18"/>
    <mergeCell ref="C17:I18"/>
    <mergeCell ref="A19:B20"/>
    <mergeCell ref="C19:I20"/>
    <mergeCell ref="A6:I7"/>
    <mergeCell ref="A8:I9"/>
    <mergeCell ref="A10:I11"/>
    <mergeCell ref="A13:I13"/>
    <mergeCell ref="A14:B14"/>
    <mergeCell ref="C14:I14"/>
    <mergeCell ref="A31:C31"/>
    <mergeCell ref="D31:F31"/>
    <mergeCell ref="A32:C32"/>
    <mergeCell ref="D32:F32"/>
    <mergeCell ref="A33:C33"/>
    <mergeCell ref="D33:F33"/>
    <mergeCell ref="A34:C34"/>
    <mergeCell ref="D34:F34"/>
    <mergeCell ref="A35:C35"/>
    <mergeCell ref="D35:F35"/>
    <mergeCell ref="A36:C36"/>
    <mergeCell ref="D36:F36"/>
    <mergeCell ref="A37:C37"/>
    <mergeCell ref="D37:F37"/>
    <mergeCell ref="A38:C38"/>
    <mergeCell ref="D38:F38"/>
    <mergeCell ref="A39:C39"/>
    <mergeCell ref="D39:F39"/>
  </mergeCells>
  <pageMargins left="0.75" right="0.75" top="1" bottom="1" header="0.5" footer="0.5"/>
  <pageSetup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BA641-072F-471B-85D4-8FD00196F280}">
  <sheetPr>
    <tabColor rgb="FF00B050"/>
  </sheetPr>
  <dimension ref="A1:L64"/>
  <sheetViews>
    <sheetView workbookViewId="0"/>
  </sheetViews>
  <sheetFormatPr defaultRowHeight="15" customHeight="1" x14ac:dyDescent="0.25"/>
  <cols>
    <col min="1" max="1" width="9.26953125" customWidth="1"/>
    <col min="2" max="2" width="14.54296875" customWidth="1"/>
    <col min="3" max="6" width="9.26953125" customWidth="1"/>
    <col min="7" max="7" width="19.54296875" customWidth="1"/>
    <col min="8" max="8" width="9.26953125" customWidth="1"/>
    <col min="9" max="10" width="5.81640625" customWidth="1"/>
  </cols>
  <sheetData>
    <row r="1" spans="1:12" ht="15" customHeight="1" x14ac:dyDescent="0.35">
      <c r="A1" s="2" t="s">
        <v>501</v>
      </c>
      <c r="E1" s="197" t="s">
        <v>497</v>
      </c>
    </row>
    <row r="2" spans="1:12" ht="7.5" customHeight="1" x14ac:dyDescent="0.25"/>
    <row r="3" spans="1:12" ht="15.65" customHeight="1" x14ac:dyDescent="0.35">
      <c r="A3" s="120" t="s">
        <v>30</v>
      </c>
    </row>
    <row r="4" spans="1:12" ht="9.75" customHeight="1" x14ac:dyDescent="0.35">
      <c r="A4" s="32"/>
    </row>
    <row r="5" spans="1:12" ht="21.75" customHeight="1" x14ac:dyDescent="0.35">
      <c r="A5" s="406" t="s">
        <v>356</v>
      </c>
      <c r="B5" s="407"/>
      <c r="C5" s="407"/>
      <c r="D5" s="407"/>
      <c r="E5" s="407"/>
      <c r="F5" s="407"/>
      <c r="G5" s="407"/>
      <c r="H5" s="129"/>
      <c r="I5" s="139" t="s">
        <v>2</v>
      </c>
    </row>
    <row r="6" spans="1:12" ht="15.75" customHeight="1" x14ac:dyDescent="0.25">
      <c r="A6" s="392" t="s">
        <v>504</v>
      </c>
      <c r="B6" s="393"/>
      <c r="C6" s="393"/>
      <c r="D6" s="393"/>
      <c r="E6" s="393"/>
      <c r="F6" s="393"/>
      <c r="G6" s="393"/>
      <c r="H6" s="164"/>
      <c r="I6" s="390" t="s">
        <v>357</v>
      </c>
      <c r="J6" s="390"/>
      <c r="K6" s="390"/>
      <c r="L6" s="390"/>
    </row>
    <row r="7" spans="1:12" ht="15.75" customHeight="1" x14ac:dyDescent="0.25">
      <c r="A7" s="394"/>
      <c r="B7" s="395"/>
      <c r="C7" s="395"/>
      <c r="D7" s="395"/>
      <c r="E7" s="395"/>
      <c r="F7" s="395"/>
      <c r="G7" s="395"/>
      <c r="H7" s="167"/>
      <c r="I7" s="390"/>
      <c r="J7" s="390"/>
      <c r="K7" s="390"/>
      <c r="L7" s="390"/>
    </row>
    <row r="8" spans="1:12" ht="13.75" customHeight="1" x14ac:dyDescent="0.25">
      <c r="I8" s="390"/>
      <c r="J8" s="390"/>
      <c r="K8" s="390"/>
      <c r="L8" s="390"/>
    </row>
    <row r="9" spans="1:12" ht="16.5" customHeight="1" x14ac:dyDescent="0.25">
      <c r="A9" s="388" t="s">
        <v>358</v>
      </c>
      <c r="B9" s="389"/>
      <c r="C9" s="389"/>
      <c r="D9" s="389"/>
      <c r="E9" s="389"/>
      <c r="F9" s="389"/>
      <c r="G9" s="391"/>
      <c r="H9" s="181"/>
      <c r="I9" s="390"/>
      <c r="J9" s="390"/>
      <c r="K9" s="390"/>
      <c r="L9" s="390"/>
    </row>
    <row r="10" spans="1:12" ht="16.5" customHeight="1" x14ac:dyDescent="0.25">
      <c r="A10" s="396" t="s">
        <v>211</v>
      </c>
      <c r="B10" s="397"/>
      <c r="C10" s="404" t="s">
        <v>359</v>
      </c>
      <c r="D10" s="400" t="s">
        <v>360</v>
      </c>
      <c r="E10" s="401"/>
      <c r="F10" s="388" t="s">
        <v>329</v>
      </c>
      <c r="G10" s="389"/>
      <c r="I10" s="390" t="s">
        <v>361</v>
      </c>
      <c r="J10" s="390"/>
      <c r="K10" s="390"/>
      <c r="L10" s="390"/>
    </row>
    <row r="11" spans="1:12" ht="17.25" customHeight="1" x14ac:dyDescent="0.25">
      <c r="A11" s="398"/>
      <c r="B11" s="399"/>
      <c r="C11" s="405"/>
      <c r="D11" s="402"/>
      <c r="E11" s="403"/>
      <c r="F11" s="124" t="s">
        <v>177</v>
      </c>
      <c r="G11" s="124" t="s">
        <v>178</v>
      </c>
      <c r="I11" s="390"/>
      <c r="J11" s="390"/>
      <c r="K11" s="390"/>
      <c r="L11" s="390"/>
    </row>
    <row r="12" spans="1:12" ht="23.25" customHeight="1" x14ac:dyDescent="0.25">
      <c r="A12" s="264" t="s">
        <v>222</v>
      </c>
      <c r="B12" s="264"/>
      <c r="C12" s="140" t="s">
        <v>362</v>
      </c>
      <c r="D12" s="310" t="s">
        <v>363</v>
      </c>
      <c r="E12" s="310"/>
      <c r="F12" s="123">
        <v>4.3749999999999997E-2</v>
      </c>
      <c r="G12" s="123">
        <v>3.5500000000000004E-2</v>
      </c>
      <c r="I12" s="390"/>
      <c r="J12" s="390"/>
      <c r="K12" s="390"/>
      <c r="L12" s="390"/>
    </row>
    <row r="13" spans="1:12" ht="23.25" customHeight="1" x14ac:dyDescent="0.25">
      <c r="A13" s="264" t="s">
        <v>364</v>
      </c>
      <c r="B13" s="264"/>
      <c r="C13" s="140" t="s">
        <v>365</v>
      </c>
      <c r="D13" s="310" t="s">
        <v>366</v>
      </c>
      <c r="E13" s="310"/>
      <c r="F13" s="123">
        <v>1.5225E-3</v>
      </c>
      <c r="G13" s="123">
        <v>1.5E-3</v>
      </c>
    </row>
    <row r="14" spans="1:12" ht="23.25" customHeight="1" x14ac:dyDescent="0.25">
      <c r="A14" s="264" t="s">
        <v>367</v>
      </c>
      <c r="B14" s="264"/>
      <c r="C14" s="140" t="s">
        <v>365</v>
      </c>
      <c r="D14" s="310" t="s">
        <v>366</v>
      </c>
      <c r="E14" s="310"/>
      <c r="F14" s="123">
        <v>9.0749999999999989E-4</v>
      </c>
      <c r="G14" s="123">
        <v>1.1624999999999999E-3</v>
      </c>
    </row>
    <row r="15" spans="1:12" ht="23.25" customHeight="1" x14ac:dyDescent="0.25">
      <c r="A15" s="264" t="s">
        <v>368</v>
      </c>
      <c r="B15" s="264"/>
      <c r="C15" s="140" t="s">
        <v>365</v>
      </c>
      <c r="D15" s="310" t="s">
        <v>369</v>
      </c>
      <c r="E15" s="310"/>
      <c r="F15" s="123">
        <v>0.31475000000000003</v>
      </c>
      <c r="G15" s="123">
        <v>0.27524999999999999</v>
      </c>
    </row>
    <row r="16" spans="1:12" ht="23.25" customHeight="1" x14ac:dyDescent="0.25">
      <c r="A16" s="264" t="s">
        <v>370</v>
      </c>
      <c r="B16" s="264"/>
      <c r="C16" s="140" t="s">
        <v>365</v>
      </c>
      <c r="D16" s="310" t="s">
        <v>371</v>
      </c>
      <c r="E16" s="310"/>
      <c r="F16" s="123">
        <v>1.3850000000000001E-2</v>
      </c>
      <c r="G16" s="123">
        <v>5.8999999999999999E-3</v>
      </c>
    </row>
    <row r="17" spans="1:7" ht="23.25" customHeight="1" x14ac:dyDescent="0.25">
      <c r="A17" s="264" t="s">
        <v>372</v>
      </c>
      <c r="B17" s="264"/>
      <c r="C17" s="140" t="s">
        <v>365</v>
      </c>
      <c r="D17" s="310" t="s">
        <v>373</v>
      </c>
      <c r="E17" s="310"/>
      <c r="F17" s="123">
        <v>2.7000000000000001E-3</v>
      </c>
      <c r="G17" s="123">
        <v>8.4000000000000003E-4</v>
      </c>
    </row>
    <row r="18" spans="1:7" ht="23.25" customHeight="1" x14ac:dyDescent="0.25">
      <c r="A18" s="264" t="s">
        <v>374</v>
      </c>
      <c r="B18" s="264"/>
      <c r="C18" s="140" t="s">
        <v>365</v>
      </c>
      <c r="D18" s="310" t="s">
        <v>373</v>
      </c>
      <c r="E18" s="310"/>
      <c r="F18" s="123">
        <v>5.5000000000000002E-5</v>
      </c>
      <c r="G18" s="123">
        <v>4.8000000000000001E-5</v>
      </c>
    </row>
    <row r="19" spans="1:7" ht="23.25" customHeight="1" x14ac:dyDescent="0.25">
      <c r="A19" s="264" t="s">
        <v>375</v>
      </c>
      <c r="B19" s="264"/>
      <c r="C19" s="140" t="s">
        <v>365</v>
      </c>
      <c r="D19" s="310" t="s">
        <v>373</v>
      </c>
      <c r="E19" s="310"/>
      <c r="F19" s="123">
        <v>2.9499999999999999E-3</v>
      </c>
      <c r="G19" s="123">
        <v>3.7499999999999999E-3</v>
      </c>
    </row>
    <row r="20" spans="1:7" ht="23.25" customHeight="1" x14ac:dyDescent="0.25">
      <c r="A20" s="264" t="s">
        <v>376</v>
      </c>
      <c r="B20" s="264"/>
      <c r="C20" s="140" t="s">
        <v>365</v>
      </c>
      <c r="D20" s="310" t="s">
        <v>373</v>
      </c>
      <c r="E20" s="310"/>
      <c r="F20" s="123">
        <v>1.3850000000000001E-2</v>
      </c>
      <c r="G20" s="123">
        <v>6.0499999999999998E-3</v>
      </c>
    </row>
    <row r="21" spans="1:7" ht="23.25" customHeight="1" x14ac:dyDescent="0.25">
      <c r="A21" s="264" t="s">
        <v>377</v>
      </c>
      <c r="B21" s="264"/>
      <c r="C21" s="140" t="s">
        <v>365</v>
      </c>
      <c r="D21" s="310" t="s">
        <v>373</v>
      </c>
      <c r="E21" s="310"/>
      <c r="F21" s="123">
        <v>1.49E-2</v>
      </c>
      <c r="G21" s="123">
        <v>6.4000000000000003E-3</v>
      </c>
    </row>
    <row r="22" spans="1:7" ht="23.25" customHeight="1" x14ac:dyDescent="0.25">
      <c r="A22" s="264" t="s">
        <v>378</v>
      </c>
      <c r="B22" s="264"/>
      <c r="C22" s="140" t="s">
        <v>365</v>
      </c>
      <c r="D22" s="310" t="s">
        <v>373</v>
      </c>
      <c r="E22" s="310"/>
      <c r="F22" s="123">
        <v>3.4450000000000001E-2</v>
      </c>
      <c r="G22" s="123">
        <v>4.8999999999999998E-3</v>
      </c>
    </row>
    <row r="23" spans="1:7" ht="23.25" customHeight="1" x14ac:dyDescent="0.25">
      <c r="A23" s="264" t="s">
        <v>379</v>
      </c>
      <c r="B23" s="264"/>
      <c r="C23" s="140" t="s">
        <v>365</v>
      </c>
      <c r="D23" s="310" t="s">
        <v>380</v>
      </c>
      <c r="E23" s="310"/>
      <c r="F23" s="123">
        <v>2.5999999999999999E-3</v>
      </c>
      <c r="G23" s="123">
        <v>2.2000000000000001E-3</v>
      </c>
    </row>
    <row r="24" spans="1:7" ht="23.25" customHeight="1" x14ac:dyDescent="0.25">
      <c r="A24" s="264" t="s">
        <v>381</v>
      </c>
      <c r="B24" s="264"/>
      <c r="C24" s="140" t="s">
        <v>365</v>
      </c>
      <c r="D24" s="310" t="s">
        <v>380</v>
      </c>
      <c r="E24" s="310"/>
      <c r="F24" s="123">
        <v>2.5999999999999999E-3</v>
      </c>
      <c r="G24" s="123">
        <v>2.2000000000000001E-3</v>
      </c>
    </row>
    <row r="25" spans="1:7" ht="23.25" customHeight="1" x14ac:dyDescent="0.25">
      <c r="A25" s="264" t="s">
        <v>382</v>
      </c>
      <c r="B25" s="264"/>
      <c r="C25" s="140" t="s">
        <v>365</v>
      </c>
      <c r="D25" s="310" t="s">
        <v>380</v>
      </c>
      <c r="E25" s="310"/>
      <c r="F25" s="123">
        <v>2.5999999999999999E-3</v>
      </c>
      <c r="G25" s="123">
        <v>2.2000000000000001E-3</v>
      </c>
    </row>
    <row r="26" spans="1:7" ht="23.25" customHeight="1" x14ac:dyDescent="0.25">
      <c r="A26" s="264" t="s">
        <v>383</v>
      </c>
      <c r="B26" s="264"/>
      <c r="C26" s="140" t="s">
        <v>365</v>
      </c>
      <c r="D26" s="310" t="s">
        <v>380</v>
      </c>
      <c r="E26" s="310"/>
      <c r="F26" s="123">
        <v>2.5999999999999999E-3</v>
      </c>
      <c r="G26" s="123">
        <v>2.2000000000000001E-3</v>
      </c>
    </row>
    <row r="27" spans="1:7" ht="23.25" customHeight="1" x14ac:dyDescent="0.25">
      <c r="A27" s="264" t="s">
        <v>384</v>
      </c>
      <c r="B27" s="264"/>
      <c r="C27" s="140" t="s">
        <v>365</v>
      </c>
      <c r="D27" s="310" t="s">
        <v>380</v>
      </c>
      <c r="E27" s="310"/>
      <c r="F27" s="123">
        <v>1.7049999999999999E-2</v>
      </c>
      <c r="G27" s="123">
        <v>1.2749999999999999E-2</v>
      </c>
    </row>
    <row r="28" spans="1:7" ht="23.25" customHeight="1" x14ac:dyDescent="0.25">
      <c r="A28" s="264" t="s">
        <v>385</v>
      </c>
      <c r="B28" s="264"/>
      <c r="C28" s="140" t="s">
        <v>365</v>
      </c>
      <c r="D28" s="310" t="s">
        <v>380</v>
      </c>
      <c r="E28" s="310"/>
      <c r="F28" s="123">
        <v>2.5999999999999999E-3</v>
      </c>
      <c r="G28" s="123">
        <v>2.4000000000000002E-3</v>
      </c>
    </row>
    <row r="29" spans="1:7" ht="23.25" customHeight="1" x14ac:dyDescent="0.25">
      <c r="A29" s="264" t="s">
        <v>386</v>
      </c>
      <c r="B29" s="264"/>
      <c r="C29" s="140" t="s">
        <v>365</v>
      </c>
      <c r="D29" s="310" t="s">
        <v>380</v>
      </c>
      <c r="E29" s="310"/>
      <c r="F29" s="123">
        <v>2.5999999999999999E-3</v>
      </c>
      <c r="G29" s="123">
        <v>2.2000000000000001E-3</v>
      </c>
    </row>
    <row r="30" spans="1:7" ht="23.25" customHeight="1" x14ac:dyDescent="0.25">
      <c r="A30" s="264" t="s">
        <v>387</v>
      </c>
      <c r="B30" s="264"/>
      <c r="C30" s="140" t="s">
        <v>365</v>
      </c>
      <c r="D30" s="310" t="s">
        <v>380</v>
      </c>
      <c r="E30" s="310"/>
      <c r="F30" s="123">
        <v>2.5999999999999999E-3</v>
      </c>
      <c r="G30" s="123">
        <v>2.2000000000000001E-3</v>
      </c>
    </row>
    <row r="31" spans="1:7" ht="23.25" customHeight="1" x14ac:dyDescent="0.25">
      <c r="A31" s="264" t="s">
        <v>388</v>
      </c>
      <c r="B31" s="264"/>
      <c r="C31" s="140" t="s">
        <v>365</v>
      </c>
      <c r="D31" s="310" t="s">
        <v>380</v>
      </c>
      <c r="E31" s="310"/>
      <c r="F31" s="123">
        <v>2.5999999999999999E-3</v>
      </c>
      <c r="G31" s="123">
        <v>2.2000000000000001E-3</v>
      </c>
    </row>
    <row r="32" spans="1:7" ht="23.25" customHeight="1" x14ac:dyDescent="0.25">
      <c r="A32" s="264" t="s">
        <v>389</v>
      </c>
      <c r="B32" s="264"/>
      <c r="C32" s="140" t="s">
        <v>365</v>
      </c>
      <c r="D32" s="310" t="s">
        <v>380</v>
      </c>
      <c r="E32" s="310"/>
      <c r="F32" s="123">
        <v>2.5999999999999999E-3</v>
      </c>
      <c r="G32" s="123">
        <v>2.2000000000000001E-3</v>
      </c>
    </row>
    <row r="33" spans="1:9" ht="23.25" customHeight="1" x14ac:dyDescent="0.25">
      <c r="A33" s="264" t="s">
        <v>390</v>
      </c>
      <c r="B33" s="264"/>
      <c r="C33" s="140" t="s">
        <v>365</v>
      </c>
      <c r="D33" s="310" t="s">
        <v>380</v>
      </c>
      <c r="E33" s="310"/>
      <c r="F33" s="123">
        <v>2.5999999999999999E-3</v>
      </c>
      <c r="G33" s="123">
        <v>2.2000000000000001E-3</v>
      </c>
    </row>
    <row r="34" spans="1:9" ht="23.25" customHeight="1" x14ac:dyDescent="0.25">
      <c r="A34" s="264" t="s">
        <v>391</v>
      </c>
      <c r="B34" s="264"/>
      <c r="C34" s="140" t="s">
        <v>365</v>
      </c>
      <c r="D34" s="310" t="s">
        <v>380</v>
      </c>
      <c r="E34" s="310"/>
      <c r="F34" s="123">
        <v>2.5999999999999999E-3</v>
      </c>
      <c r="G34" s="123">
        <v>2.2000000000000001E-3</v>
      </c>
    </row>
    <row r="35" spans="1:9" ht="23.25" customHeight="1" x14ac:dyDescent="0.25">
      <c r="A35" s="264" t="s">
        <v>392</v>
      </c>
      <c r="B35" s="264"/>
      <c r="C35" s="140" t="s">
        <v>365</v>
      </c>
      <c r="D35" s="310" t="s">
        <v>380</v>
      </c>
      <c r="E35" s="310"/>
      <c r="F35" s="123">
        <v>2.5999999999999999E-3</v>
      </c>
      <c r="G35" s="123">
        <v>2.2000000000000001E-3</v>
      </c>
    </row>
    <row r="36" spans="1:9" ht="23.25" customHeight="1" x14ac:dyDescent="0.25">
      <c r="A36" s="264" t="s">
        <v>393</v>
      </c>
      <c r="B36" s="264"/>
      <c r="C36" s="140" t="s">
        <v>365</v>
      </c>
      <c r="D36" s="310" t="s">
        <v>380</v>
      </c>
      <c r="E36" s="310"/>
      <c r="F36" s="123">
        <v>1.55E-2</v>
      </c>
      <c r="G36" s="123">
        <v>1.5699999999999999E-2</v>
      </c>
    </row>
    <row r="37" spans="1:9" ht="23.25" customHeight="1" x14ac:dyDescent="0.25">
      <c r="A37" s="264" t="s">
        <v>394</v>
      </c>
      <c r="B37" s="264"/>
      <c r="C37" s="140" t="s">
        <v>365</v>
      </c>
      <c r="D37" s="310" t="s">
        <v>380</v>
      </c>
      <c r="E37" s="310"/>
      <c r="F37" s="123">
        <v>2.5999999999999999E-3</v>
      </c>
      <c r="G37" s="123">
        <v>2.2000000000000001E-3</v>
      </c>
    </row>
    <row r="38" spans="1:9" ht="23.25" customHeight="1" x14ac:dyDescent="0.25">
      <c r="A38" s="264" t="s">
        <v>395</v>
      </c>
      <c r="B38" s="264"/>
      <c r="C38" s="140" t="s">
        <v>365</v>
      </c>
      <c r="D38" s="310" t="s">
        <v>380</v>
      </c>
      <c r="E38" s="310"/>
      <c r="F38" s="123">
        <v>0.85000000000000009</v>
      </c>
      <c r="G38" s="123">
        <v>0.78</v>
      </c>
    </row>
    <row r="39" spans="1:9" ht="15" customHeight="1" x14ac:dyDescent="0.25">
      <c r="A39" s="294" t="s">
        <v>322</v>
      </c>
      <c r="B39" s="294"/>
      <c r="C39" s="294"/>
      <c r="D39" s="294"/>
      <c r="E39" s="294"/>
      <c r="F39" s="294"/>
      <c r="G39" s="294"/>
      <c r="H39" s="294"/>
      <c r="I39" s="294"/>
    </row>
    <row r="40" spans="1:9" ht="15" customHeight="1" x14ac:dyDescent="0.25">
      <c r="A40" s="371"/>
      <c r="B40" s="371"/>
      <c r="C40" s="371"/>
      <c r="D40" s="371"/>
      <c r="E40" s="371"/>
      <c r="F40" s="371"/>
      <c r="G40" s="371"/>
      <c r="H40" s="371"/>
      <c r="I40" s="371"/>
    </row>
    <row r="41" spans="1:9" ht="15" customHeight="1" x14ac:dyDescent="0.25">
      <c r="A41" s="371"/>
      <c r="B41" s="371"/>
      <c r="C41" s="371"/>
      <c r="D41" s="371"/>
      <c r="E41" s="371"/>
      <c r="F41" s="371"/>
      <c r="G41" s="371"/>
      <c r="H41" s="371"/>
      <c r="I41" s="371"/>
    </row>
    <row r="64" spans="6:6" ht="15" customHeight="1" x14ac:dyDescent="0.3">
      <c r="F64" s="24"/>
    </row>
  </sheetData>
  <mergeCells count="65">
    <mergeCell ref="A5:G5"/>
    <mergeCell ref="D19:E19"/>
    <mergeCell ref="D28:E28"/>
    <mergeCell ref="D34:E34"/>
    <mergeCell ref="D20:E20"/>
    <mergeCell ref="D21:E21"/>
    <mergeCell ref="D22:E22"/>
    <mergeCell ref="D23:E23"/>
    <mergeCell ref="D24:E24"/>
    <mergeCell ref="D25:E25"/>
    <mergeCell ref="D32:E32"/>
    <mergeCell ref="D26:E26"/>
    <mergeCell ref="D27:E27"/>
    <mergeCell ref="D29:E29"/>
    <mergeCell ref="D14:E14"/>
    <mergeCell ref="D15:E15"/>
    <mergeCell ref="D16:E16"/>
    <mergeCell ref="D17:E17"/>
    <mergeCell ref="D18:E18"/>
    <mergeCell ref="A39:I39"/>
    <mergeCell ref="A20:B20"/>
    <mergeCell ref="A21:B21"/>
    <mergeCell ref="A22:B22"/>
    <mergeCell ref="D35:E35"/>
    <mergeCell ref="D36:E36"/>
    <mergeCell ref="A34:B34"/>
    <mergeCell ref="A35:B35"/>
    <mergeCell ref="A36:B36"/>
    <mergeCell ref="A37:B37"/>
    <mergeCell ref="A25:B25"/>
    <mergeCell ref="D33:E33"/>
    <mergeCell ref="A17:B17"/>
    <mergeCell ref="A40:I41"/>
    <mergeCell ref="A26:B26"/>
    <mergeCell ref="A27:B27"/>
    <mergeCell ref="A23:B23"/>
    <mergeCell ref="A24:B24"/>
    <mergeCell ref="A38:B38"/>
    <mergeCell ref="A28:B28"/>
    <mergeCell ref="A29:B29"/>
    <mergeCell ref="A30:B30"/>
    <mergeCell ref="A31:B31"/>
    <mergeCell ref="A32:B32"/>
    <mergeCell ref="A33:B33"/>
    <mergeCell ref="D38:E38"/>
    <mergeCell ref="D30:E30"/>
    <mergeCell ref="D31:E31"/>
    <mergeCell ref="D37:E37"/>
    <mergeCell ref="A18:B18"/>
    <mergeCell ref="A19:B19"/>
    <mergeCell ref="A14:B14"/>
    <mergeCell ref="A15:B15"/>
    <mergeCell ref="A16:B16"/>
    <mergeCell ref="A13:B13"/>
    <mergeCell ref="D12:E12"/>
    <mergeCell ref="D13:E13"/>
    <mergeCell ref="A10:B11"/>
    <mergeCell ref="D10:E11"/>
    <mergeCell ref="C10:C11"/>
    <mergeCell ref="F10:G10"/>
    <mergeCell ref="I6:L9"/>
    <mergeCell ref="I10:L12"/>
    <mergeCell ref="A12:B12"/>
    <mergeCell ref="A9:G9"/>
    <mergeCell ref="A6:G7"/>
  </mergeCells>
  <pageMargins left="0.75" right="0.75" top="1" bottom="1" header="0.5" footer="0.5"/>
  <pageSetup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1E0E4-1CC3-49F6-8D71-85AC7BC3824D}">
  <sheetPr>
    <tabColor rgb="FF00B050"/>
  </sheetPr>
  <dimension ref="A1:M67"/>
  <sheetViews>
    <sheetView workbookViewId="0"/>
  </sheetViews>
  <sheetFormatPr defaultRowHeight="15" customHeight="1" x14ac:dyDescent="0.25"/>
  <cols>
    <col min="1" max="1" width="21.26953125" customWidth="1"/>
    <col min="2" max="2" width="13.7265625" customWidth="1"/>
    <col min="3" max="3" width="16.26953125" customWidth="1"/>
    <col min="4" max="5" width="9.26953125" customWidth="1"/>
    <col min="6" max="6" width="14.1796875" customWidth="1"/>
    <col min="7" max="7" width="16.26953125" customWidth="1"/>
    <col min="8" max="12" width="9.26953125" customWidth="1"/>
    <col min="13" max="13" width="10.453125" customWidth="1"/>
  </cols>
  <sheetData>
    <row r="1" spans="1:13" ht="15" customHeight="1" x14ac:dyDescent="0.35">
      <c r="A1" s="2" t="s">
        <v>501</v>
      </c>
      <c r="E1" s="197" t="s">
        <v>497</v>
      </c>
    </row>
    <row r="2" spans="1:13" ht="15" customHeight="1" x14ac:dyDescent="0.35">
      <c r="M2" s="5" t="s">
        <v>2</v>
      </c>
    </row>
    <row r="3" spans="1:13" ht="15.65" customHeight="1" x14ac:dyDescent="0.35">
      <c r="A3" s="120" t="s">
        <v>396</v>
      </c>
      <c r="M3" s="144" t="s">
        <v>397</v>
      </c>
    </row>
    <row r="4" spans="1:13" ht="15.65" customHeight="1" x14ac:dyDescent="0.35">
      <c r="A4" s="32"/>
      <c r="M4" s="24" t="s">
        <v>398</v>
      </c>
    </row>
    <row r="5" spans="1:13" ht="21.75" customHeight="1" x14ac:dyDescent="0.25">
      <c r="A5" s="128" t="s">
        <v>356</v>
      </c>
      <c r="B5" s="129"/>
      <c r="C5" s="129"/>
      <c r="D5" s="129"/>
      <c r="E5" s="129"/>
      <c r="F5" s="129"/>
      <c r="G5" s="130"/>
    </row>
    <row r="6" spans="1:13" ht="15.75" customHeight="1" x14ac:dyDescent="0.25">
      <c r="A6" s="163" t="s">
        <v>399</v>
      </c>
      <c r="B6" s="164"/>
      <c r="C6" s="164"/>
      <c r="D6" s="164"/>
      <c r="E6" s="164"/>
      <c r="F6" s="164"/>
      <c r="G6" s="165"/>
    </row>
    <row r="7" spans="1:13" ht="15.75" customHeight="1" x14ac:dyDescent="0.25">
      <c r="A7" s="169"/>
      <c r="B7" s="170"/>
      <c r="C7" s="170"/>
      <c r="D7" s="170"/>
      <c r="E7" s="170"/>
      <c r="F7" s="170"/>
      <c r="G7" s="171"/>
    </row>
    <row r="8" spans="1:13" ht="15.75" customHeight="1" x14ac:dyDescent="0.25">
      <c r="A8" s="169"/>
      <c r="B8" s="170"/>
      <c r="C8" s="170"/>
      <c r="D8" s="170"/>
      <c r="E8" s="170"/>
      <c r="F8" s="170"/>
      <c r="G8" s="171"/>
    </row>
    <row r="9" spans="1:13" ht="15.75" customHeight="1" x14ac:dyDescent="0.25">
      <c r="A9" s="166"/>
      <c r="B9" s="167"/>
      <c r="C9" s="167"/>
      <c r="D9" s="167"/>
      <c r="E9" s="167"/>
      <c r="F9" s="167"/>
      <c r="G9" s="168"/>
    </row>
    <row r="10" spans="1:13" ht="13.75" customHeight="1" x14ac:dyDescent="0.25"/>
    <row r="11" spans="1:13" ht="26.5" customHeight="1" x14ac:dyDescent="0.25">
      <c r="A11" s="388" t="s">
        <v>400</v>
      </c>
      <c r="B11" s="389"/>
      <c r="C11" s="389"/>
      <c r="D11" s="389"/>
      <c r="E11" s="389"/>
      <c r="F11" s="389"/>
      <c r="G11" s="391"/>
    </row>
    <row r="12" spans="1:13" ht="16.5" customHeight="1" x14ac:dyDescent="0.25">
      <c r="A12" s="414" t="s">
        <v>211</v>
      </c>
      <c r="B12" s="404" t="s">
        <v>401</v>
      </c>
      <c r="C12" s="324" t="s">
        <v>360</v>
      </c>
      <c r="D12" s="415" t="s">
        <v>177</v>
      </c>
      <c r="E12" s="416"/>
      <c r="F12" s="415" t="s">
        <v>178</v>
      </c>
      <c r="G12" s="416"/>
    </row>
    <row r="13" spans="1:13" ht="17.25" customHeight="1" x14ac:dyDescent="0.25">
      <c r="A13" s="414"/>
      <c r="B13" s="405"/>
      <c r="C13" s="324"/>
      <c r="D13" s="124" t="s">
        <v>328</v>
      </c>
      <c r="E13" s="142" t="s">
        <v>402</v>
      </c>
      <c r="F13" s="124" t="s">
        <v>328</v>
      </c>
      <c r="G13" s="142" t="s">
        <v>402</v>
      </c>
    </row>
    <row r="14" spans="1:13" ht="23.25" customHeight="1" x14ac:dyDescent="0.25">
      <c r="A14" s="264" t="s">
        <v>217</v>
      </c>
      <c r="B14" s="122" t="s">
        <v>403</v>
      </c>
      <c r="C14" s="122" t="s">
        <v>404</v>
      </c>
      <c r="D14" s="177">
        <f>NOx!O19</f>
        <v>198</v>
      </c>
      <c r="E14" s="177">
        <f>NOx!N19</f>
        <v>154.61666666666665</v>
      </c>
      <c r="F14" s="177">
        <f>NOx!O34</f>
        <v>196.8</v>
      </c>
      <c r="G14" s="177">
        <f>NOx!N34</f>
        <v>170.95000000000002</v>
      </c>
    </row>
    <row r="15" spans="1:13" ht="23.25" customHeight="1" x14ac:dyDescent="0.25">
      <c r="A15" s="264"/>
      <c r="B15" s="122" t="s">
        <v>405</v>
      </c>
      <c r="C15" s="122" t="s">
        <v>406</v>
      </c>
      <c r="D15" s="177">
        <f>NOx!M19</f>
        <v>329.2</v>
      </c>
      <c r="E15" s="177">
        <f>NOx!L19</f>
        <v>154.61666666666665</v>
      </c>
      <c r="F15" s="177">
        <f>NOx!M34</f>
        <v>303.60000000000002</v>
      </c>
      <c r="G15" s="177">
        <f>NOx!L34</f>
        <v>170.95000000000002</v>
      </c>
    </row>
    <row r="16" spans="1:13" ht="23.25" customHeight="1" x14ac:dyDescent="0.25">
      <c r="A16" s="101" t="s">
        <v>216</v>
      </c>
      <c r="B16" s="103" t="s">
        <v>403</v>
      </c>
      <c r="C16" s="122" t="s">
        <v>407</v>
      </c>
      <c r="D16" s="177">
        <f>Particulates!O19</f>
        <v>0</v>
      </c>
      <c r="E16" s="177">
        <f>Particulates!N19</f>
        <v>1.6916666666666664</v>
      </c>
      <c r="F16" s="177">
        <f>Particulates!O34</f>
        <v>0</v>
      </c>
      <c r="G16" s="177">
        <f>Particulates!N34</f>
        <v>1.4166666666666667</v>
      </c>
    </row>
    <row r="17" spans="1:7" ht="23.25" customHeight="1" x14ac:dyDescent="0.25">
      <c r="A17" s="101"/>
      <c r="B17" s="122" t="s">
        <v>405</v>
      </c>
      <c r="C17" s="122" t="s">
        <v>408</v>
      </c>
      <c r="D17" s="177">
        <f>Particulates!M19</f>
        <v>0</v>
      </c>
      <c r="E17" s="177">
        <f>Particulates!L19</f>
        <v>1.6916666666666664</v>
      </c>
      <c r="F17" s="177">
        <f>Particulates!M34</f>
        <v>0</v>
      </c>
      <c r="G17" s="177">
        <f>Particulates!L34</f>
        <v>1.4166666666666667</v>
      </c>
    </row>
    <row r="18" spans="1:7" ht="23.25" customHeight="1" x14ac:dyDescent="0.25">
      <c r="A18" s="101" t="s">
        <v>409</v>
      </c>
      <c r="B18" s="122" t="s">
        <v>403</v>
      </c>
      <c r="C18" s="122" t="s">
        <v>410</v>
      </c>
      <c r="D18" s="177">
        <f>TOC!O19</f>
        <v>47.8</v>
      </c>
      <c r="E18" s="177">
        <f>Particulates!N19</f>
        <v>1.6916666666666664</v>
      </c>
      <c r="F18" s="177">
        <f>TOC!O34</f>
        <v>3.5</v>
      </c>
      <c r="G18" s="177">
        <f>TOC!N34</f>
        <v>1.0249999999999999</v>
      </c>
    </row>
    <row r="19" spans="1:7" ht="23.25" customHeight="1" x14ac:dyDescent="0.25">
      <c r="A19" s="101"/>
      <c r="B19" s="122" t="s">
        <v>405</v>
      </c>
      <c r="C19" s="122" t="s">
        <v>411</v>
      </c>
      <c r="D19" s="177">
        <f>TOC!M19</f>
        <v>318.8</v>
      </c>
      <c r="E19" s="177">
        <f>Particulates!L19</f>
        <v>1.6916666666666664</v>
      </c>
      <c r="F19" s="177">
        <f>TOC!M34</f>
        <v>95.8</v>
      </c>
      <c r="G19" s="177">
        <f>TOC!L34</f>
        <v>1.0249999999999999</v>
      </c>
    </row>
    <row r="20" spans="1:7" ht="23.25" customHeight="1" x14ac:dyDescent="0.25">
      <c r="A20" s="101" t="s">
        <v>412</v>
      </c>
      <c r="B20" s="122" t="s">
        <v>403</v>
      </c>
      <c r="C20" s="122" t="s">
        <v>410</v>
      </c>
      <c r="D20" s="177">
        <f>HCl!O19</f>
        <v>9.4</v>
      </c>
      <c r="E20" s="177">
        <f>HCl!N19</f>
        <v>5.8666666666666671</v>
      </c>
      <c r="F20" s="177">
        <f>HCl!O34</f>
        <v>9.1</v>
      </c>
      <c r="G20" s="177">
        <f>HCl!N34</f>
        <v>5.55</v>
      </c>
    </row>
    <row r="21" spans="1:7" ht="23.25" customHeight="1" x14ac:dyDescent="0.25">
      <c r="A21" s="101"/>
      <c r="B21" s="122" t="s">
        <v>405</v>
      </c>
      <c r="C21" s="122" t="s">
        <v>413</v>
      </c>
      <c r="D21" s="177">
        <f>HCl!M19</f>
        <v>42.1</v>
      </c>
      <c r="E21" s="177">
        <f>HCl!L19</f>
        <v>6.0083333333333337</v>
      </c>
      <c r="F21" s="177">
        <f>HCl!M34</f>
        <v>59.5</v>
      </c>
      <c r="G21" s="177">
        <f>HCl!L34</f>
        <v>5.4666666666666659</v>
      </c>
    </row>
    <row r="22" spans="1:7" ht="23.25" customHeight="1" x14ac:dyDescent="0.25">
      <c r="A22" s="101" t="s">
        <v>218</v>
      </c>
      <c r="B22" s="122" t="s">
        <v>403</v>
      </c>
      <c r="C22" s="122" t="s">
        <v>414</v>
      </c>
      <c r="D22" s="177">
        <f>'SO2'!O19</f>
        <v>29.7</v>
      </c>
      <c r="E22" s="177">
        <f>'SO2'!N19</f>
        <v>11.500000000000002</v>
      </c>
      <c r="F22" s="177">
        <f>'SO2'!O34</f>
        <v>43.7</v>
      </c>
      <c r="G22" s="177">
        <f>'SO2'!N34</f>
        <v>25.641666666666666</v>
      </c>
    </row>
    <row r="23" spans="1:7" ht="23.25" customHeight="1" x14ac:dyDescent="0.25">
      <c r="A23" s="101"/>
      <c r="B23" s="122" t="s">
        <v>405</v>
      </c>
      <c r="C23" s="122" t="s">
        <v>404</v>
      </c>
      <c r="D23" s="177">
        <f>'SO2'!M19</f>
        <v>136.19999999999999</v>
      </c>
      <c r="E23" s="177">
        <f>'SO2'!L19</f>
        <v>11.500000000000002</v>
      </c>
      <c r="F23" s="177">
        <f>'SO2'!M34</f>
        <v>128.19999999999999</v>
      </c>
      <c r="G23" s="177">
        <f>'SO2'!L34</f>
        <v>25.574999999999999</v>
      </c>
    </row>
    <row r="24" spans="1:7" ht="23.25" customHeight="1" x14ac:dyDescent="0.25">
      <c r="A24" s="101" t="s">
        <v>415</v>
      </c>
      <c r="B24" s="122" t="s">
        <v>403</v>
      </c>
      <c r="C24" s="122" t="s">
        <v>414</v>
      </c>
      <c r="D24" s="177">
        <f>'CO 95% 10 min'!Q19</f>
        <v>115.9</v>
      </c>
      <c r="E24" s="177">
        <f>'CO 95% 10 min'!P19</f>
        <v>29.425000000000001</v>
      </c>
      <c r="F24" s="177">
        <f>'CO 95% 10 min'!Q34</f>
        <v>61.4</v>
      </c>
      <c r="G24" s="177">
        <f>'CO 95% 10 min'!P34</f>
        <v>25.825000000000003</v>
      </c>
    </row>
    <row r="25" spans="1:7" ht="23.25" customHeight="1" x14ac:dyDescent="0.25">
      <c r="A25" s="101"/>
      <c r="B25" s="123" t="s">
        <v>416</v>
      </c>
      <c r="C25" s="123" t="s">
        <v>417</v>
      </c>
      <c r="D25" s="177">
        <f>'CO 95% 10 min'!O19</f>
        <v>1718.6</v>
      </c>
      <c r="E25" s="177">
        <f>'CO 95% 10 min'!M19</f>
        <v>516.79999999999995</v>
      </c>
      <c r="F25" s="177">
        <f>'CO 95% 10 min'!O34</f>
        <v>1151.7</v>
      </c>
      <c r="G25" s="177">
        <f>'CO 95% 10 min'!M34</f>
        <v>503.1</v>
      </c>
    </row>
    <row r="26" spans="1:7" ht="23.25" customHeight="1" x14ac:dyDescent="0.25">
      <c r="A26" s="101" t="s">
        <v>418</v>
      </c>
      <c r="B26" s="122" t="s">
        <v>403</v>
      </c>
      <c r="C26" s="122" t="s">
        <v>419</v>
      </c>
      <c r="D26" s="177">
        <f>'NH3'!O19</f>
        <v>21.5</v>
      </c>
      <c r="E26" s="177">
        <f>'NH3'!N19</f>
        <v>5.4666666666666659</v>
      </c>
      <c r="F26" s="177">
        <f>'NH3'!O34</f>
        <v>33.299999999999997</v>
      </c>
      <c r="G26" s="177">
        <f>'NH3'!N34</f>
        <v>7.875</v>
      </c>
    </row>
    <row r="27" spans="1:7" ht="47.5" customHeight="1" x14ac:dyDescent="0.25">
      <c r="A27" s="161" t="s">
        <v>420</v>
      </c>
      <c r="B27" s="162"/>
      <c r="C27" s="162"/>
      <c r="D27" s="162"/>
      <c r="E27" s="162"/>
      <c r="F27" s="162"/>
      <c r="G27" s="162"/>
    </row>
    <row r="28" spans="1:7" ht="15" customHeight="1" x14ac:dyDescent="0.25">
      <c r="A28" s="143" t="s">
        <v>322</v>
      </c>
      <c r="B28" s="141"/>
      <c r="C28" s="141"/>
      <c r="D28" s="141"/>
      <c r="E28" s="141"/>
      <c r="F28" s="141"/>
      <c r="G28" s="141"/>
    </row>
    <row r="29" spans="1:7" ht="15" customHeight="1" x14ac:dyDescent="0.25">
      <c r="A29" s="408"/>
      <c r="B29" s="409"/>
      <c r="C29" s="409"/>
      <c r="D29" s="409"/>
      <c r="E29" s="409"/>
      <c r="F29" s="409"/>
      <c r="G29" s="410"/>
    </row>
    <row r="30" spans="1:7" ht="15" customHeight="1" x14ac:dyDescent="0.25">
      <c r="A30" s="411"/>
      <c r="B30" s="412"/>
      <c r="C30" s="412"/>
      <c r="D30" s="412"/>
      <c r="E30" s="412"/>
      <c r="F30" s="412"/>
      <c r="G30" s="413"/>
    </row>
    <row r="67" spans="6:6" ht="15" customHeight="1" x14ac:dyDescent="0.3">
      <c r="F67" s="24"/>
    </row>
  </sheetData>
  <mergeCells count="8">
    <mergeCell ref="A29:G30"/>
    <mergeCell ref="A11:G11"/>
    <mergeCell ref="A14:A15"/>
    <mergeCell ref="A12:A13"/>
    <mergeCell ref="C12:C13"/>
    <mergeCell ref="B12:B13"/>
    <mergeCell ref="D12:E12"/>
    <mergeCell ref="F12:G12"/>
  </mergeCells>
  <pageMargins left="0.75" right="0.75" top="1" bottom="1" header="0.5" footer="0.5"/>
  <pageSetup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FFC58-FA3E-499E-A39D-144EDEEE4893}">
  <sheetPr>
    <tabColor rgb="FF00B050"/>
  </sheetPr>
  <dimension ref="A1:S79"/>
  <sheetViews>
    <sheetView workbookViewId="0"/>
  </sheetViews>
  <sheetFormatPr defaultRowHeight="13.75" customHeight="1" x14ac:dyDescent="0.25"/>
  <cols>
    <col min="1" max="1" width="14" customWidth="1"/>
    <col min="2" max="7" width="17" customWidth="1"/>
    <col min="8" max="11" width="9.26953125" customWidth="1"/>
    <col min="12" max="12" width="15.453125" customWidth="1"/>
    <col min="13" max="13" width="17.453125" customWidth="1"/>
    <col min="14" max="14" width="13.7265625" customWidth="1"/>
    <col min="15" max="15" width="15" customWidth="1"/>
    <col min="16" max="18" width="9.26953125" customWidth="1"/>
    <col min="19" max="19" width="21.7265625" customWidth="1"/>
    <col min="20" max="256" width="9.26953125" customWidth="1"/>
    <col min="257" max="257" width="14" customWidth="1"/>
    <col min="258" max="263" width="10.26953125" customWidth="1"/>
    <col min="264" max="500" width="9.26953125" customWidth="1"/>
  </cols>
  <sheetData>
    <row r="1" spans="1:19" ht="15" customHeight="1" x14ac:dyDescent="0.35">
      <c r="A1" s="2" t="s">
        <v>501</v>
      </c>
      <c r="E1" s="197" t="s">
        <v>497</v>
      </c>
    </row>
    <row r="3" spans="1:19" ht="14.5" customHeight="1" x14ac:dyDescent="0.35">
      <c r="A3" s="150" t="s">
        <v>473</v>
      </c>
      <c r="D3" s="154" t="s">
        <v>422</v>
      </c>
      <c r="G3" s="155" t="s">
        <v>423</v>
      </c>
      <c r="J3" s="125" t="s">
        <v>473</v>
      </c>
      <c r="L3" s="125"/>
      <c r="N3" s="125" t="s">
        <v>424</v>
      </c>
      <c r="Q3" s="157" t="s">
        <v>2</v>
      </c>
      <c r="R3" s="144"/>
      <c r="S3" s="144"/>
    </row>
    <row r="4" spans="1:19" ht="14.15" customHeight="1" x14ac:dyDescent="0.25">
      <c r="Q4" s="390" t="s">
        <v>425</v>
      </c>
      <c r="R4" s="390"/>
      <c r="S4" s="390"/>
    </row>
    <row r="5" spans="1:19" ht="16.399999999999999" customHeight="1" x14ac:dyDescent="0.3">
      <c r="A5" s="151" t="s">
        <v>426</v>
      </c>
      <c r="B5" s="420" t="s">
        <v>427</v>
      </c>
      <c r="C5" s="420"/>
      <c r="D5" s="420"/>
      <c r="E5" s="420" t="s">
        <v>428</v>
      </c>
      <c r="F5" s="420"/>
      <c r="G5" s="420"/>
      <c r="J5" s="419"/>
      <c r="K5" s="419"/>
      <c r="L5" s="419"/>
      <c r="M5" s="419"/>
      <c r="N5" s="419"/>
      <c r="O5" s="419"/>
      <c r="Q5" s="390"/>
      <c r="R5" s="390"/>
      <c r="S5" s="390"/>
    </row>
    <row r="6" spans="1:19" ht="37.5" customHeight="1" x14ac:dyDescent="0.25">
      <c r="A6" s="152">
        <v>2022</v>
      </c>
      <c r="B6" s="149" t="s">
        <v>474</v>
      </c>
      <c r="C6" s="149" t="s">
        <v>430</v>
      </c>
      <c r="D6" s="149" t="s">
        <v>431</v>
      </c>
      <c r="E6" s="149" t="s">
        <v>475</v>
      </c>
      <c r="F6" s="149" t="s">
        <v>433</v>
      </c>
      <c r="G6" s="149" t="s">
        <v>434</v>
      </c>
      <c r="H6" s="156"/>
      <c r="J6" s="147">
        <v>2022</v>
      </c>
      <c r="K6" s="147" t="s">
        <v>426</v>
      </c>
      <c r="L6" s="149" t="s">
        <v>430</v>
      </c>
      <c r="M6" s="149" t="s">
        <v>435</v>
      </c>
      <c r="N6" s="149" t="s">
        <v>433</v>
      </c>
      <c r="O6" s="149" t="s">
        <v>436</v>
      </c>
      <c r="Q6" s="390"/>
      <c r="R6" s="390"/>
      <c r="S6" s="390"/>
    </row>
    <row r="7" spans="1:19" ht="14.15" customHeight="1" x14ac:dyDescent="0.3">
      <c r="A7" s="145" t="s">
        <v>437</v>
      </c>
      <c r="B7" s="153">
        <v>60</v>
      </c>
      <c r="C7" s="146">
        <f>AVERAGE(L7,L22)</f>
        <v>6</v>
      </c>
      <c r="D7" s="146">
        <f>MAX(M7,M22)</f>
        <v>40.1</v>
      </c>
      <c r="E7" s="153">
        <v>10</v>
      </c>
      <c r="F7" s="146">
        <f>AVERAGE(N7,N22)</f>
        <v>6</v>
      </c>
      <c r="G7" s="146">
        <f>MAX(O7,O22)</f>
        <v>9.3000000000000007</v>
      </c>
      <c r="J7" s="418" t="s">
        <v>177</v>
      </c>
      <c r="K7" s="145" t="s">
        <v>437</v>
      </c>
      <c r="L7" s="146">
        <v>7.1</v>
      </c>
      <c r="M7" s="146">
        <v>40.1</v>
      </c>
      <c r="N7" s="146">
        <v>7.1</v>
      </c>
      <c r="O7" s="146">
        <v>9.3000000000000007</v>
      </c>
      <c r="Q7" s="390"/>
      <c r="R7" s="390"/>
      <c r="S7" s="390"/>
    </row>
    <row r="8" spans="1:19" ht="13.75" customHeight="1" x14ac:dyDescent="0.3">
      <c r="A8" s="145" t="s">
        <v>438</v>
      </c>
      <c r="B8" s="153">
        <v>60</v>
      </c>
      <c r="C8" s="146">
        <f t="shared" ref="C8" si="0">AVERAGE(L8,L23)</f>
        <v>5.5</v>
      </c>
      <c r="D8" s="146">
        <f t="shared" ref="D8:D18" si="1">MAX(M8,M23)</f>
        <v>29.3</v>
      </c>
      <c r="E8" s="153">
        <v>10</v>
      </c>
      <c r="F8" s="146">
        <f t="shared" ref="F8" si="2">AVERAGE(N8,N23)</f>
        <v>5.5</v>
      </c>
      <c r="G8" s="146">
        <f t="shared" ref="G8:G18" si="3">MAX(O8,O23)</f>
        <v>8.8000000000000007</v>
      </c>
      <c r="J8" s="418"/>
      <c r="K8" s="145" t="s">
        <v>438</v>
      </c>
      <c r="L8" s="146">
        <v>5.4</v>
      </c>
      <c r="M8" s="146">
        <v>27.4</v>
      </c>
      <c r="N8" s="146">
        <v>5.4</v>
      </c>
      <c r="O8" s="146">
        <v>8.8000000000000007</v>
      </c>
      <c r="Q8" s="390"/>
      <c r="R8" s="390"/>
      <c r="S8" s="390"/>
    </row>
    <row r="9" spans="1:19" ht="13.75" customHeight="1" x14ac:dyDescent="0.3">
      <c r="A9" s="145" t="s">
        <v>439</v>
      </c>
      <c r="B9" s="153">
        <v>60</v>
      </c>
      <c r="C9" s="146">
        <f t="shared" ref="C9" si="4">AVERAGE(L9,L24)</f>
        <v>6.5</v>
      </c>
      <c r="D9" s="146">
        <f t="shared" si="1"/>
        <v>38.5</v>
      </c>
      <c r="E9" s="153">
        <v>10</v>
      </c>
      <c r="F9" s="146">
        <f t="shared" ref="F9" si="5">AVERAGE(N9,N24)</f>
        <v>5.65</v>
      </c>
      <c r="G9" s="146">
        <f t="shared" si="3"/>
        <v>8.6</v>
      </c>
      <c r="J9" s="418"/>
      <c r="K9" s="145" t="s">
        <v>439</v>
      </c>
      <c r="L9" s="146">
        <v>7.6</v>
      </c>
      <c r="M9" s="146">
        <v>38.5</v>
      </c>
      <c r="N9" s="146">
        <v>5.9</v>
      </c>
      <c r="O9" s="146">
        <v>7.6</v>
      </c>
      <c r="Q9" s="158" t="s">
        <v>440</v>
      </c>
    </row>
    <row r="10" spans="1:19" ht="14.15" customHeight="1" x14ac:dyDescent="0.3">
      <c r="A10" s="145" t="s">
        <v>441</v>
      </c>
      <c r="B10" s="153">
        <v>60</v>
      </c>
      <c r="C10" s="146">
        <f t="shared" ref="C10" si="6">AVERAGE(L10,L25)</f>
        <v>4.8499999999999996</v>
      </c>
      <c r="D10" s="146">
        <f t="shared" si="1"/>
        <v>59.5</v>
      </c>
      <c r="E10" s="153">
        <v>10</v>
      </c>
      <c r="F10" s="146">
        <f t="shared" ref="F10" si="7">AVERAGE(N10,N25)</f>
        <v>4.8499999999999996</v>
      </c>
      <c r="G10" s="146">
        <f t="shared" si="3"/>
        <v>8.9</v>
      </c>
      <c r="J10" s="418"/>
      <c r="K10" s="145" t="s">
        <v>441</v>
      </c>
      <c r="L10" s="146">
        <v>5.0999999999999996</v>
      </c>
      <c r="M10" s="146">
        <v>35.9</v>
      </c>
      <c r="N10" s="146">
        <v>5.0999999999999996</v>
      </c>
      <c r="O10" s="146">
        <v>8.9</v>
      </c>
      <c r="Q10" s="417" t="s">
        <v>442</v>
      </c>
      <c r="R10" s="417"/>
      <c r="S10" s="417"/>
    </row>
    <row r="11" spans="1:19" ht="13.75" customHeight="1" x14ac:dyDescent="0.3">
      <c r="A11" s="145" t="s">
        <v>443</v>
      </c>
      <c r="B11" s="153">
        <v>60</v>
      </c>
      <c r="C11" s="146">
        <f t="shared" ref="C11" si="8">AVERAGE(L11,L26)</f>
        <v>4.2</v>
      </c>
      <c r="D11" s="146">
        <f t="shared" si="1"/>
        <v>49.3</v>
      </c>
      <c r="E11" s="153">
        <v>10</v>
      </c>
      <c r="F11" s="146">
        <f t="shared" ref="F11" si="9">AVERAGE(N11,N26)</f>
        <v>4.2</v>
      </c>
      <c r="G11" s="146">
        <f t="shared" si="3"/>
        <v>8.4</v>
      </c>
      <c r="J11" s="418"/>
      <c r="K11" s="145" t="s">
        <v>443</v>
      </c>
      <c r="L11" s="146">
        <v>4</v>
      </c>
      <c r="M11" s="146">
        <v>33.299999999999997</v>
      </c>
      <c r="N11" s="146">
        <v>4</v>
      </c>
      <c r="O11" s="146">
        <v>7.9</v>
      </c>
      <c r="Q11" s="417"/>
      <c r="R11" s="417"/>
      <c r="S11" s="417"/>
    </row>
    <row r="12" spans="1:19" ht="13.75" customHeight="1" x14ac:dyDescent="0.3">
      <c r="A12" s="145" t="s">
        <v>444</v>
      </c>
      <c r="B12" s="153">
        <v>60</v>
      </c>
      <c r="C12" s="146">
        <f t="shared" ref="C12" si="10">AVERAGE(L12,L27)</f>
        <v>5.25</v>
      </c>
      <c r="D12" s="146">
        <f t="shared" si="1"/>
        <v>37.700000000000003</v>
      </c>
      <c r="E12" s="153">
        <v>10</v>
      </c>
      <c r="F12" s="146">
        <f t="shared" ref="F12" si="11">AVERAGE(N12,N27)</f>
        <v>5.25</v>
      </c>
      <c r="G12" s="146">
        <f t="shared" si="3"/>
        <v>8.9</v>
      </c>
      <c r="J12" s="418"/>
      <c r="K12" s="145" t="s">
        <v>444</v>
      </c>
      <c r="L12" s="146">
        <v>5.6</v>
      </c>
      <c r="M12" s="146">
        <v>34.200000000000003</v>
      </c>
      <c r="N12" s="146">
        <v>5.6</v>
      </c>
      <c r="O12" s="146">
        <v>8.6</v>
      </c>
      <c r="Q12" s="417"/>
      <c r="R12" s="417"/>
      <c r="S12" s="417"/>
    </row>
    <row r="13" spans="1:19" ht="14.15" customHeight="1" x14ac:dyDescent="0.3">
      <c r="A13" s="145" t="s">
        <v>445</v>
      </c>
      <c r="B13" s="153">
        <v>60</v>
      </c>
      <c r="C13" s="146">
        <f t="shared" ref="C13" si="12">AVERAGE(L13,L28)</f>
        <v>5.15</v>
      </c>
      <c r="D13" s="146">
        <f t="shared" si="1"/>
        <v>42.1</v>
      </c>
      <c r="E13" s="153">
        <v>10</v>
      </c>
      <c r="F13" s="146">
        <f t="shared" ref="F13" si="13">AVERAGE(N13,N28)</f>
        <v>5.15</v>
      </c>
      <c r="G13" s="146">
        <f t="shared" si="3"/>
        <v>8.5</v>
      </c>
      <c r="J13" s="418"/>
      <c r="K13" s="145" t="s">
        <v>445</v>
      </c>
      <c r="L13" s="146">
        <v>4.8</v>
      </c>
      <c r="M13" s="146">
        <v>42.1</v>
      </c>
      <c r="N13" s="146">
        <v>4.8</v>
      </c>
      <c r="O13" s="146">
        <v>7.8</v>
      </c>
      <c r="Q13" s="417" t="s">
        <v>446</v>
      </c>
      <c r="R13" s="417"/>
      <c r="S13" s="417"/>
    </row>
    <row r="14" spans="1:19" ht="13.75" customHeight="1" x14ac:dyDescent="0.3">
      <c r="A14" s="145" t="s">
        <v>447</v>
      </c>
      <c r="B14" s="153">
        <v>60</v>
      </c>
      <c r="C14" s="146">
        <f t="shared" ref="C14" si="14">AVERAGE(L14,L29)</f>
        <v>5.45</v>
      </c>
      <c r="D14" s="146">
        <f t="shared" si="1"/>
        <v>26.9</v>
      </c>
      <c r="E14" s="153">
        <v>10</v>
      </c>
      <c r="F14" s="146">
        <f t="shared" ref="F14" si="15">AVERAGE(N14,N29)</f>
        <v>5.45</v>
      </c>
      <c r="G14" s="146">
        <f t="shared" si="3"/>
        <v>9.1</v>
      </c>
      <c r="J14" s="418"/>
      <c r="K14" s="145" t="s">
        <v>447</v>
      </c>
      <c r="L14" s="146">
        <v>5.7</v>
      </c>
      <c r="M14" s="146">
        <v>21</v>
      </c>
      <c r="N14" s="146">
        <v>5.7</v>
      </c>
      <c r="O14" s="146">
        <v>8.9</v>
      </c>
      <c r="Q14" s="417"/>
      <c r="R14" s="417"/>
      <c r="S14" s="417"/>
    </row>
    <row r="15" spans="1:19" ht="13.75" customHeight="1" x14ac:dyDescent="0.3">
      <c r="A15" s="145" t="s">
        <v>448</v>
      </c>
      <c r="B15" s="153">
        <v>60</v>
      </c>
      <c r="C15" s="146">
        <f t="shared" ref="C15" si="16">AVERAGE(L15,L30)</f>
        <v>5.3</v>
      </c>
      <c r="D15" s="146">
        <f t="shared" si="1"/>
        <v>34.799999999999997</v>
      </c>
      <c r="E15" s="153">
        <v>10</v>
      </c>
      <c r="F15" s="146">
        <f t="shared" ref="F15" si="17">AVERAGE(N15,N30)</f>
        <v>5.8</v>
      </c>
      <c r="G15" s="146">
        <f t="shared" si="3"/>
        <v>8.6999999999999993</v>
      </c>
      <c r="J15" s="418"/>
      <c r="K15" s="145" t="s">
        <v>448</v>
      </c>
      <c r="L15" s="146">
        <v>5.8</v>
      </c>
      <c r="M15" s="146">
        <v>27.6</v>
      </c>
      <c r="N15" s="146">
        <v>5.8</v>
      </c>
      <c r="O15" s="146">
        <v>8.6999999999999993</v>
      </c>
      <c r="Q15" s="417"/>
      <c r="R15" s="417"/>
      <c r="S15" s="417"/>
    </row>
    <row r="16" spans="1:19" ht="13.75" customHeight="1" x14ac:dyDescent="0.3">
      <c r="A16" s="145" t="s">
        <v>449</v>
      </c>
      <c r="B16" s="153">
        <v>60</v>
      </c>
      <c r="C16" s="146">
        <f t="shared" ref="C16" si="18">AVERAGE(L16,L31)</f>
        <v>7.05</v>
      </c>
      <c r="D16" s="146">
        <f t="shared" si="1"/>
        <v>44.8</v>
      </c>
      <c r="E16" s="153">
        <v>10</v>
      </c>
      <c r="F16" s="146">
        <f t="shared" ref="F16" si="19">AVERAGE(N16,N31)</f>
        <v>7.05</v>
      </c>
      <c r="G16" s="146">
        <f t="shared" si="3"/>
        <v>8.6</v>
      </c>
      <c r="J16" s="418"/>
      <c r="K16" s="145" t="s">
        <v>449</v>
      </c>
      <c r="L16" s="146">
        <v>7.1</v>
      </c>
      <c r="M16" s="146">
        <v>16.899999999999999</v>
      </c>
      <c r="N16" s="146">
        <v>7.1</v>
      </c>
      <c r="O16" s="146">
        <v>8.3000000000000007</v>
      </c>
      <c r="Q16" s="417"/>
      <c r="R16" s="417"/>
      <c r="S16" s="417"/>
    </row>
    <row r="17" spans="1:15" ht="13.75" customHeight="1" x14ac:dyDescent="0.3">
      <c r="A17" s="145" t="s">
        <v>450</v>
      </c>
      <c r="B17" s="153">
        <v>60</v>
      </c>
      <c r="C17" s="146">
        <f t="shared" ref="C17" si="20">AVERAGE(L17,L32)</f>
        <v>7.05</v>
      </c>
      <c r="D17" s="146">
        <f t="shared" si="1"/>
        <v>29.6</v>
      </c>
      <c r="E17" s="153">
        <v>10</v>
      </c>
      <c r="F17" s="146">
        <f t="shared" ref="F17" si="21">AVERAGE(N17,N32)</f>
        <v>7.05</v>
      </c>
      <c r="G17" s="146">
        <f t="shared" si="3"/>
        <v>9.4</v>
      </c>
      <c r="J17" s="418"/>
      <c r="K17" s="145" t="s">
        <v>450</v>
      </c>
      <c r="L17" s="146">
        <v>7</v>
      </c>
      <c r="M17" s="146">
        <v>17.8</v>
      </c>
      <c r="N17" s="146">
        <v>7</v>
      </c>
      <c r="O17" s="146">
        <v>9.4</v>
      </c>
    </row>
    <row r="18" spans="1:15" ht="13.75" customHeight="1" x14ac:dyDescent="0.3">
      <c r="A18" s="145" t="s">
        <v>451</v>
      </c>
      <c r="B18" s="153">
        <v>60</v>
      </c>
      <c r="C18" s="146">
        <f t="shared" ref="C18" si="22">AVERAGE(L18,L33)</f>
        <v>6.5500000000000007</v>
      </c>
      <c r="D18" s="146">
        <f t="shared" si="1"/>
        <v>35.6</v>
      </c>
      <c r="E18" s="153">
        <v>10</v>
      </c>
      <c r="F18" s="146">
        <f t="shared" ref="F18" si="23">AVERAGE(N18,N33)</f>
        <v>6.5500000000000007</v>
      </c>
      <c r="G18" s="146">
        <f t="shared" si="3"/>
        <v>9</v>
      </c>
      <c r="J18" s="418"/>
      <c r="K18" s="145" t="s">
        <v>451</v>
      </c>
      <c r="L18" s="146">
        <v>6.9</v>
      </c>
      <c r="M18" s="146">
        <v>35.6</v>
      </c>
      <c r="N18" s="146">
        <v>6.9</v>
      </c>
      <c r="O18" s="146">
        <v>9</v>
      </c>
    </row>
    <row r="19" spans="1:15" ht="13.75" customHeight="1" x14ac:dyDescent="0.3">
      <c r="J19" s="418"/>
      <c r="K19" s="148" t="s">
        <v>452</v>
      </c>
      <c r="L19" s="176">
        <f>AVERAGE(L7:L18)</f>
        <v>6.0083333333333337</v>
      </c>
      <c r="M19" s="176">
        <f>MAX(M7:M18)</f>
        <v>42.1</v>
      </c>
      <c r="N19" s="176">
        <f t="shared" ref="N19" si="24">AVERAGE(N7:N18)</f>
        <v>5.8666666666666671</v>
      </c>
      <c r="O19" s="176">
        <f>MAX(O7:O18)</f>
        <v>9.4</v>
      </c>
    </row>
    <row r="21" spans="1:15" ht="41.5" customHeight="1" x14ac:dyDescent="0.25">
      <c r="J21" s="147">
        <v>2022</v>
      </c>
      <c r="K21" s="147" t="s">
        <v>426</v>
      </c>
      <c r="L21" s="149" t="s">
        <v>430</v>
      </c>
      <c r="M21" s="149" t="s">
        <v>435</v>
      </c>
      <c r="N21" s="149" t="s">
        <v>433</v>
      </c>
      <c r="O21" s="149" t="s">
        <v>436</v>
      </c>
    </row>
    <row r="22" spans="1:15" ht="13.75" customHeight="1" x14ac:dyDescent="0.3">
      <c r="J22" s="418" t="s">
        <v>178</v>
      </c>
      <c r="K22" s="145" t="s">
        <v>437</v>
      </c>
      <c r="L22" s="146">
        <v>4.9000000000000004</v>
      </c>
      <c r="M22" s="146">
        <v>23.1</v>
      </c>
      <c r="N22" s="146">
        <v>4.9000000000000004</v>
      </c>
      <c r="O22" s="146">
        <v>8.1</v>
      </c>
    </row>
    <row r="23" spans="1:15" ht="13.75" customHeight="1" x14ac:dyDescent="0.3">
      <c r="J23" s="418"/>
      <c r="K23" s="145" t="s">
        <v>438</v>
      </c>
      <c r="L23" s="146">
        <v>5.6</v>
      </c>
      <c r="M23" s="146">
        <v>29.3</v>
      </c>
      <c r="N23" s="146">
        <v>5.6</v>
      </c>
      <c r="O23" s="146">
        <v>8.6</v>
      </c>
    </row>
    <row r="24" spans="1:15" ht="13.75" customHeight="1" x14ac:dyDescent="0.3">
      <c r="J24" s="418"/>
      <c r="K24" s="145" t="s">
        <v>439</v>
      </c>
      <c r="L24" s="146">
        <v>5.4</v>
      </c>
      <c r="M24" s="146">
        <v>30.4</v>
      </c>
      <c r="N24" s="146">
        <v>5.4</v>
      </c>
      <c r="O24" s="146">
        <v>8.6</v>
      </c>
    </row>
    <row r="25" spans="1:15" ht="13.75" customHeight="1" x14ac:dyDescent="0.3">
      <c r="J25" s="418"/>
      <c r="K25" s="145" t="s">
        <v>441</v>
      </c>
      <c r="L25" s="146">
        <v>4.5999999999999996</v>
      </c>
      <c r="M25" s="146">
        <v>59.5</v>
      </c>
      <c r="N25" s="146">
        <v>4.5999999999999996</v>
      </c>
      <c r="O25" s="146">
        <v>8.8000000000000007</v>
      </c>
    </row>
    <row r="26" spans="1:15" ht="13.75" customHeight="1" x14ac:dyDescent="0.3">
      <c r="J26" s="418"/>
      <c r="K26" s="145" t="s">
        <v>443</v>
      </c>
      <c r="L26" s="146">
        <v>4.4000000000000004</v>
      </c>
      <c r="M26" s="146">
        <v>49.3</v>
      </c>
      <c r="N26" s="146">
        <v>4.4000000000000004</v>
      </c>
      <c r="O26" s="146">
        <v>8.4</v>
      </c>
    </row>
    <row r="27" spans="1:15" ht="13.75" customHeight="1" x14ac:dyDescent="0.3">
      <c r="J27" s="418"/>
      <c r="K27" s="145" t="s">
        <v>444</v>
      </c>
      <c r="L27" s="146">
        <v>4.9000000000000004</v>
      </c>
      <c r="M27" s="146">
        <v>37.700000000000003</v>
      </c>
      <c r="N27" s="146">
        <v>4.9000000000000004</v>
      </c>
      <c r="O27" s="146">
        <v>8.9</v>
      </c>
    </row>
    <row r="28" spans="1:15" ht="13.75" customHeight="1" x14ac:dyDescent="0.3">
      <c r="J28" s="418"/>
      <c r="K28" s="145" t="s">
        <v>445</v>
      </c>
      <c r="L28" s="146">
        <v>5.5</v>
      </c>
      <c r="M28" s="146">
        <v>37.4</v>
      </c>
      <c r="N28" s="146">
        <v>5.5</v>
      </c>
      <c r="O28" s="146">
        <v>8.5</v>
      </c>
    </row>
    <row r="29" spans="1:15" ht="13.75" customHeight="1" x14ac:dyDescent="0.3">
      <c r="J29" s="418"/>
      <c r="K29" s="145" t="s">
        <v>447</v>
      </c>
      <c r="L29" s="146">
        <v>5.2</v>
      </c>
      <c r="M29" s="146">
        <v>26.9</v>
      </c>
      <c r="N29" s="146">
        <v>5.2</v>
      </c>
      <c r="O29" s="146">
        <v>9.1</v>
      </c>
    </row>
    <row r="30" spans="1:15" ht="13.75" customHeight="1" x14ac:dyDescent="0.3">
      <c r="J30" s="418"/>
      <c r="K30" s="145" t="s">
        <v>448</v>
      </c>
      <c r="L30" s="146">
        <v>4.8</v>
      </c>
      <c r="M30" s="146">
        <v>34.799999999999997</v>
      </c>
      <c r="N30" s="146">
        <v>5.8</v>
      </c>
      <c r="O30" s="146">
        <v>8.1</v>
      </c>
    </row>
    <row r="31" spans="1:15" ht="13.75" customHeight="1" x14ac:dyDescent="0.3">
      <c r="J31" s="418"/>
      <c r="K31" s="145" t="s">
        <v>449</v>
      </c>
      <c r="L31" s="146">
        <v>7</v>
      </c>
      <c r="M31" s="146">
        <v>44.8</v>
      </c>
      <c r="N31" s="146">
        <v>7</v>
      </c>
      <c r="O31" s="146">
        <v>8.6</v>
      </c>
    </row>
    <row r="32" spans="1:15" ht="13.75" customHeight="1" x14ac:dyDescent="0.3">
      <c r="J32" s="418"/>
      <c r="K32" s="145" t="s">
        <v>450</v>
      </c>
      <c r="L32" s="146">
        <v>7.1</v>
      </c>
      <c r="M32" s="146">
        <v>29.6</v>
      </c>
      <c r="N32" s="146">
        <v>7.1</v>
      </c>
      <c r="O32" s="146">
        <v>9</v>
      </c>
    </row>
    <row r="33" spans="1:15" ht="13.75" customHeight="1" x14ac:dyDescent="0.3">
      <c r="J33" s="418"/>
      <c r="K33" s="145" t="s">
        <v>451</v>
      </c>
      <c r="L33" s="146">
        <v>6.2</v>
      </c>
      <c r="M33" s="146">
        <v>29.2</v>
      </c>
      <c r="N33" s="146">
        <v>6.2</v>
      </c>
      <c r="O33" s="146">
        <v>8.1</v>
      </c>
    </row>
    <row r="34" spans="1:15" ht="13.75" customHeight="1" x14ac:dyDescent="0.3">
      <c r="J34" s="418"/>
      <c r="K34" s="148" t="s">
        <v>452</v>
      </c>
      <c r="L34" s="176">
        <f>AVERAGE(L22:L33)</f>
        <v>5.4666666666666659</v>
      </c>
      <c r="M34" s="176">
        <f>MAX(M22:M33)</f>
        <v>59.5</v>
      </c>
      <c r="N34" s="176">
        <f t="shared" ref="N34" si="25">AVERAGE(N22:N33)</f>
        <v>5.55</v>
      </c>
      <c r="O34" s="176">
        <f>MAX(O22:O33)</f>
        <v>9.1</v>
      </c>
    </row>
    <row r="36" spans="1:15" ht="41.5" customHeight="1" x14ac:dyDescent="0.25">
      <c r="J36" s="147" t="s">
        <v>139</v>
      </c>
      <c r="K36" s="147" t="s">
        <v>426</v>
      </c>
      <c r="L36" s="149" t="s">
        <v>430</v>
      </c>
      <c r="M36" s="149" t="s">
        <v>435</v>
      </c>
      <c r="N36" s="149" t="s">
        <v>433</v>
      </c>
      <c r="O36" s="149" t="s">
        <v>436</v>
      </c>
    </row>
    <row r="37" spans="1:15" ht="13.75" customHeight="1" x14ac:dyDescent="0.3">
      <c r="J37" s="418" t="s">
        <v>179</v>
      </c>
      <c r="K37" s="145" t="s">
        <v>437</v>
      </c>
      <c r="L37" s="146"/>
      <c r="M37" s="146"/>
      <c r="N37" s="146"/>
      <c r="O37" s="146"/>
    </row>
    <row r="38" spans="1:15" ht="13.75" customHeight="1" x14ac:dyDescent="0.3">
      <c r="J38" s="418"/>
      <c r="K38" s="145" t="s">
        <v>438</v>
      </c>
      <c r="L38" s="146"/>
      <c r="M38" s="146"/>
      <c r="N38" s="146"/>
      <c r="O38" s="146"/>
    </row>
    <row r="39" spans="1:15" ht="13.75" customHeight="1" x14ac:dyDescent="0.3">
      <c r="J39" s="418"/>
      <c r="K39" s="145" t="s">
        <v>439</v>
      </c>
      <c r="L39" s="146"/>
      <c r="M39" s="146"/>
      <c r="N39" s="146"/>
      <c r="O39" s="146"/>
    </row>
    <row r="40" spans="1:15" ht="13.75" customHeight="1" x14ac:dyDescent="0.3">
      <c r="J40" s="418"/>
      <c r="K40" s="145" t="s">
        <v>441</v>
      </c>
      <c r="L40" s="146"/>
      <c r="M40" s="146"/>
      <c r="N40" s="146"/>
      <c r="O40" s="146"/>
    </row>
    <row r="41" spans="1:15" ht="13.75" customHeight="1" x14ac:dyDescent="0.3">
      <c r="J41" s="418"/>
      <c r="K41" s="145" t="s">
        <v>443</v>
      </c>
      <c r="L41" s="146"/>
      <c r="M41" s="146"/>
      <c r="N41" s="146"/>
      <c r="O41" s="146"/>
    </row>
    <row r="42" spans="1:15" ht="13.75" customHeight="1" x14ac:dyDescent="0.3">
      <c r="J42" s="418"/>
      <c r="K42" s="145" t="s">
        <v>444</v>
      </c>
      <c r="L42" s="146"/>
      <c r="M42" s="146"/>
      <c r="N42" s="146"/>
      <c r="O42" s="146"/>
    </row>
    <row r="43" spans="1:15" ht="13.75" customHeight="1" x14ac:dyDescent="0.3">
      <c r="J43" s="418"/>
      <c r="K43" s="145" t="s">
        <v>445</v>
      </c>
      <c r="L43" s="146"/>
      <c r="M43" s="146"/>
      <c r="N43" s="146"/>
      <c r="O43" s="146"/>
    </row>
    <row r="44" spans="1:15" ht="13.75" customHeight="1" x14ac:dyDescent="0.3">
      <c r="J44" s="418"/>
      <c r="K44" s="145" t="s">
        <v>447</v>
      </c>
      <c r="L44" s="146"/>
      <c r="M44" s="146"/>
      <c r="N44" s="146"/>
      <c r="O44" s="146"/>
    </row>
    <row r="45" spans="1:15" ht="13.75" customHeight="1" x14ac:dyDescent="0.3">
      <c r="J45" s="418"/>
      <c r="K45" s="145" t="s">
        <v>448</v>
      </c>
      <c r="L45" s="146"/>
      <c r="M45" s="146"/>
      <c r="N45" s="146"/>
      <c r="O45" s="146"/>
    </row>
    <row r="46" spans="1:15" ht="13.75" customHeight="1" x14ac:dyDescent="0.3">
      <c r="J46" s="418"/>
      <c r="K46" s="145" t="s">
        <v>449</v>
      </c>
      <c r="L46" s="146"/>
      <c r="M46" s="146"/>
      <c r="N46" s="146"/>
      <c r="O46" s="146"/>
    </row>
    <row r="47" spans="1:15" ht="13.75" customHeight="1" x14ac:dyDescent="0.3">
      <c r="J47" s="418"/>
      <c r="K47" s="145" t="s">
        <v>450</v>
      </c>
      <c r="L47" s="146"/>
      <c r="M47" s="146"/>
      <c r="N47" s="146"/>
      <c r="O47" s="146"/>
    </row>
    <row r="48" spans="1:15" ht="13.75" customHeight="1" x14ac:dyDescent="0.3">
      <c r="A48" s="430" t="s">
        <v>322</v>
      </c>
      <c r="B48" s="431"/>
      <c r="C48" s="431"/>
      <c r="D48" s="431"/>
      <c r="E48" s="431"/>
      <c r="F48" s="431"/>
      <c r="G48" s="432"/>
      <c r="J48" s="418"/>
      <c r="K48" s="145" t="s">
        <v>451</v>
      </c>
      <c r="L48" s="146"/>
      <c r="M48" s="146"/>
      <c r="N48" s="146"/>
      <c r="O48" s="146"/>
    </row>
    <row r="49" spans="1:15" ht="13.75" customHeight="1" x14ac:dyDescent="0.3">
      <c r="A49" s="421"/>
      <c r="B49" s="422"/>
      <c r="C49" s="422"/>
      <c r="D49" s="422"/>
      <c r="E49" s="422"/>
      <c r="F49" s="422"/>
      <c r="G49" s="423"/>
      <c r="J49" s="418"/>
      <c r="K49" s="148" t="s">
        <v>452</v>
      </c>
      <c r="L49" s="148" t="e">
        <v>#DIV/0!</v>
      </c>
      <c r="M49" s="148">
        <v>0</v>
      </c>
      <c r="N49" s="148" t="e">
        <v>#DIV/0!</v>
      </c>
      <c r="O49" s="148">
        <v>0</v>
      </c>
    </row>
    <row r="50" spans="1:15" ht="13.75" customHeight="1" x14ac:dyDescent="0.25">
      <c r="A50" s="424"/>
      <c r="B50" s="425"/>
      <c r="C50" s="425"/>
      <c r="D50" s="425"/>
      <c r="E50" s="425"/>
      <c r="F50" s="425"/>
      <c r="G50" s="426"/>
    </row>
    <row r="51" spans="1:15" ht="41.5" customHeight="1" x14ac:dyDescent="0.25">
      <c r="A51" s="424"/>
      <c r="B51" s="425"/>
      <c r="C51" s="425"/>
      <c r="D51" s="425"/>
      <c r="E51" s="425"/>
      <c r="F51" s="425"/>
      <c r="G51" s="426"/>
      <c r="J51" s="147" t="s">
        <v>139</v>
      </c>
      <c r="K51" s="147" t="s">
        <v>426</v>
      </c>
      <c r="L51" s="149" t="s">
        <v>430</v>
      </c>
      <c r="M51" s="149" t="s">
        <v>435</v>
      </c>
      <c r="N51" s="149" t="s">
        <v>433</v>
      </c>
      <c r="O51" s="149" t="s">
        <v>436</v>
      </c>
    </row>
    <row r="52" spans="1:15" ht="13.75" customHeight="1" x14ac:dyDescent="0.3">
      <c r="A52" s="427"/>
      <c r="B52" s="428"/>
      <c r="C52" s="428"/>
      <c r="D52" s="428"/>
      <c r="E52" s="428"/>
      <c r="F52" s="428"/>
      <c r="G52" s="429"/>
      <c r="J52" s="418" t="s">
        <v>180</v>
      </c>
      <c r="K52" s="145" t="s">
        <v>437</v>
      </c>
      <c r="L52" s="146"/>
      <c r="M52" s="146"/>
      <c r="N52" s="146"/>
      <c r="O52" s="146"/>
    </row>
    <row r="53" spans="1:15" ht="13.75" customHeight="1" x14ac:dyDescent="0.3">
      <c r="J53" s="418"/>
      <c r="K53" s="145" t="s">
        <v>438</v>
      </c>
      <c r="L53" s="146"/>
      <c r="M53" s="146"/>
      <c r="N53" s="146"/>
      <c r="O53" s="146"/>
    </row>
    <row r="54" spans="1:15" ht="13.75" customHeight="1" x14ac:dyDescent="0.3">
      <c r="J54" s="418"/>
      <c r="K54" s="145" t="s">
        <v>439</v>
      </c>
      <c r="L54" s="146"/>
      <c r="M54" s="146"/>
      <c r="N54" s="146"/>
      <c r="O54" s="146"/>
    </row>
    <row r="55" spans="1:15" ht="13.75" customHeight="1" x14ac:dyDescent="0.3">
      <c r="J55" s="418"/>
      <c r="K55" s="145" t="s">
        <v>441</v>
      </c>
      <c r="L55" s="146"/>
      <c r="M55" s="146"/>
      <c r="N55" s="146"/>
      <c r="O55" s="146"/>
    </row>
    <row r="56" spans="1:15" ht="13.75" customHeight="1" x14ac:dyDescent="0.3">
      <c r="J56" s="418"/>
      <c r="K56" s="145" t="s">
        <v>443</v>
      </c>
      <c r="L56" s="146"/>
      <c r="M56" s="146"/>
      <c r="N56" s="146"/>
      <c r="O56" s="146"/>
    </row>
    <row r="57" spans="1:15" ht="13.75" customHeight="1" x14ac:dyDescent="0.3">
      <c r="J57" s="418"/>
      <c r="K57" s="145" t="s">
        <v>444</v>
      </c>
      <c r="L57" s="146"/>
      <c r="M57" s="146"/>
      <c r="N57" s="146"/>
      <c r="O57" s="146"/>
    </row>
    <row r="58" spans="1:15" ht="13.75" customHeight="1" x14ac:dyDescent="0.3">
      <c r="J58" s="418"/>
      <c r="K58" s="145" t="s">
        <v>445</v>
      </c>
      <c r="L58" s="146"/>
      <c r="M58" s="146"/>
      <c r="N58" s="146"/>
      <c r="O58" s="146"/>
    </row>
    <row r="59" spans="1:15" ht="13.75" customHeight="1" x14ac:dyDescent="0.3">
      <c r="J59" s="418"/>
      <c r="K59" s="145" t="s">
        <v>447</v>
      </c>
      <c r="L59" s="146"/>
      <c r="M59" s="146"/>
      <c r="N59" s="146"/>
      <c r="O59" s="146"/>
    </row>
    <row r="60" spans="1:15" ht="13.75" customHeight="1" x14ac:dyDescent="0.3">
      <c r="J60" s="418"/>
      <c r="K60" s="145" t="s">
        <v>448</v>
      </c>
      <c r="L60" s="146"/>
      <c r="M60" s="146"/>
      <c r="N60" s="146"/>
      <c r="O60" s="146"/>
    </row>
    <row r="61" spans="1:15" ht="13.75" customHeight="1" x14ac:dyDescent="0.3">
      <c r="J61" s="418"/>
      <c r="K61" s="145" t="s">
        <v>449</v>
      </c>
      <c r="L61" s="146"/>
      <c r="M61" s="146"/>
      <c r="N61" s="146"/>
      <c r="O61" s="146"/>
    </row>
    <row r="62" spans="1:15" ht="13.75" customHeight="1" x14ac:dyDescent="0.3">
      <c r="J62" s="418"/>
      <c r="K62" s="145" t="s">
        <v>450</v>
      </c>
      <c r="L62" s="146"/>
      <c r="M62" s="146"/>
      <c r="N62" s="146"/>
      <c r="O62" s="146"/>
    </row>
    <row r="63" spans="1:15" ht="13.75" customHeight="1" x14ac:dyDescent="0.3">
      <c r="J63" s="418"/>
      <c r="K63" s="145" t="s">
        <v>451</v>
      </c>
      <c r="L63" s="146"/>
      <c r="M63" s="146"/>
      <c r="N63" s="146"/>
      <c r="O63" s="146"/>
    </row>
    <row r="64" spans="1:15" ht="13.75" customHeight="1" x14ac:dyDescent="0.3">
      <c r="J64" s="418"/>
      <c r="K64" s="148" t="s">
        <v>452</v>
      </c>
      <c r="L64" s="148" t="e">
        <v>#DIV/0!</v>
      </c>
      <c r="M64" s="148">
        <v>0</v>
      </c>
      <c r="N64" s="148" t="e">
        <v>#DIV/0!</v>
      </c>
      <c r="O64" s="148">
        <v>0</v>
      </c>
    </row>
    <row r="66" spans="10:15" ht="41.5" customHeight="1" x14ac:dyDescent="0.25">
      <c r="J66" s="147" t="s">
        <v>139</v>
      </c>
      <c r="K66" s="147" t="s">
        <v>426</v>
      </c>
      <c r="L66" s="149" t="s">
        <v>430</v>
      </c>
      <c r="M66" s="149" t="s">
        <v>435</v>
      </c>
      <c r="N66" s="149" t="s">
        <v>433</v>
      </c>
      <c r="O66" s="149" t="s">
        <v>436</v>
      </c>
    </row>
    <row r="67" spans="10:15" ht="13.75" customHeight="1" x14ac:dyDescent="0.3">
      <c r="J67" s="418" t="s">
        <v>181</v>
      </c>
      <c r="K67" s="145" t="s">
        <v>437</v>
      </c>
      <c r="L67" s="146"/>
      <c r="M67" s="146"/>
      <c r="N67" s="146"/>
      <c r="O67" s="146"/>
    </row>
    <row r="68" spans="10:15" ht="13.75" customHeight="1" x14ac:dyDescent="0.3">
      <c r="J68" s="418"/>
      <c r="K68" s="145" t="s">
        <v>438</v>
      </c>
      <c r="L68" s="146"/>
      <c r="M68" s="146"/>
      <c r="N68" s="146"/>
      <c r="O68" s="146"/>
    </row>
    <row r="69" spans="10:15" ht="13.75" customHeight="1" x14ac:dyDescent="0.3">
      <c r="J69" s="418"/>
      <c r="K69" s="145" t="s">
        <v>439</v>
      </c>
      <c r="L69" s="146"/>
      <c r="M69" s="146"/>
      <c r="N69" s="146"/>
      <c r="O69" s="146"/>
    </row>
    <row r="70" spans="10:15" ht="13.75" customHeight="1" x14ac:dyDescent="0.3">
      <c r="J70" s="418"/>
      <c r="K70" s="145" t="s">
        <v>441</v>
      </c>
      <c r="L70" s="146"/>
      <c r="M70" s="146"/>
      <c r="N70" s="146"/>
      <c r="O70" s="146"/>
    </row>
    <row r="71" spans="10:15" ht="13.75" customHeight="1" x14ac:dyDescent="0.3">
      <c r="J71" s="418"/>
      <c r="K71" s="145" t="s">
        <v>443</v>
      </c>
      <c r="L71" s="146"/>
      <c r="M71" s="146"/>
      <c r="N71" s="146"/>
      <c r="O71" s="146"/>
    </row>
    <row r="72" spans="10:15" ht="13.75" customHeight="1" x14ac:dyDescent="0.3">
      <c r="J72" s="418"/>
      <c r="K72" s="145" t="s">
        <v>444</v>
      </c>
      <c r="L72" s="146"/>
      <c r="M72" s="146"/>
      <c r="N72" s="146"/>
      <c r="O72" s="146"/>
    </row>
    <row r="73" spans="10:15" ht="13.75" customHeight="1" x14ac:dyDescent="0.3">
      <c r="J73" s="418"/>
      <c r="K73" s="145" t="s">
        <v>445</v>
      </c>
      <c r="L73" s="146"/>
      <c r="M73" s="146"/>
      <c r="N73" s="146"/>
      <c r="O73" s="146"/>
    </row>
    <row r="74" spans="10:15" ht="13.75" customHeight="1" x14ac:dyDescent="0.3">
      <c r="J74" s="418"/>
      <c r="K74" s="145" t="s">
        <v>447</v>
      </c>
      <c r="L74" s="146"/>
      <c r="M74" s="146"/>
      <c r="N74" s="146"/>
      <c r="O74" s="146"/>
    </row>
    <row r="75" spans="10:15" ht="13.75" customHeight="1" x14ac:dyDescent="0.3">
      <c r="J75" s="418"/>
      <c r="K75" s="145" t="s">
        <v>448</v>
      </c>
      <c r="L75" s="146"/>
      <c r="M75" s="146"/>
      <c r="N75" s="146"/>
      <c r="O75" s="146"/>
    </row>
    <row r="76" spans="10:15" ht="13.75" customHeight="1" x14ac:dyDescent="0.3">
      <c r="J76" s="418"/>
      <c r="K76" s="145" t="s">
        <v>449</v>
      </c>
      <c r="L76" s="146"/>
      <c r="M76" s="146"/>
      <c r="N76" s="146"/>
      <c r="O76" s="146"/>
    </row>
    <row r="77" spans="10:15" ht="13.75" customHeight="1" x14ac:dyDescent="0.3">
      <c r="J77" s="418"/>
      <c r="K77" s="145" t="s">
        <v>450</v>
      </c>
      <c r="L77" s="146"/>
      <c r="M77" s="146"/>
      <c r="N77" s="146"/>
      <c r="O77" s="146"/>
    </row>
    <row r="78" spans="10:15" ht="13.75" customHeight="1" x14ac:dyDescent="0.3">
      <c r="J78" s="418"/>
      <c r="K78" s="145" t="s">
        <v>451</v>
      </c>
      <c r="L78" s="146"/>
      <c r="M78" s="146"/>
      <c r="N78" s="146"/>
      <c r="O78" s="146"/>
    </row>
    <row r="79" spans="10:15" ht="13.75" customHeight="1" x14ac:dyDescent="0.3">
      <c r="J79" s="418"/>
      <c r="K79" s="148" t="s">
        <v>452</v>
      </c>
      <c r="L79" s="148" t="e">
        <v>#DIV/0!</v>
      </c>
      <c r="M79" s="148">
        <v>0</v>
      </c>
      <c r="N79" s="148" t="e">
        <v>#DIV/0!</v>
      </c>
      <c r="O79" s="148">
        <v>0</v>
      </c>
    </row>
  </sheetData>
  <mergeCells count="13">
    <mergeCell ref="Q13:S16"/>
    <mergeCell ref="J52:J64"/>
    <mergeCell ref="J67:J79"/>
    <mergeCell ref="J5:O5"/>
    <mergeCell ref="B5:D5"/>
    <mergeCell ref="E5:G5"/>
    <mergeCell ref="A49:G52"/>
    <mergeCell ref="A48:G48"/>
    <mergeCell ref="J7:J19"/>
    <mergeCell ref="J22:J34"/>
    <mergeCell ref="J37:J49"/>
    <mergeCell ref="Q4:S8"/>
    <mergeCell ref="Q10:S12"/>
  </mergeCells>
  <pageMargins left="0.75" right="0.75" top="1" bottom="1" header="0.5" footer="0.5"/>
  <pageSetup orientation="portrait"/>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912F0-5A20-42FD-9713-2A8EE76A4817}">
  <sheetPr>
    <tabColor rgb="FF00B050"/>
  </sheetPr>
  <dimension ref="A1:S79"/>
  <sheetViews>
    <sheetView workbookViewId="0"/>
  </sheetViews>
  <sheetFormatPr defaultRowHeight="13.75" customHeight="1" x14ac:dyDescent="0.25"/>
  <cols>
    <col min="1" max="1" width="14" customWidth="1"/>
    <col min="2" max="4" width="17" customWidth="1"/>
    <col min="5" max="5" width="14.7265625" customWidth="1"/>
    <col min="6" max="7" width="17" customWidth="1"/>
    <col min="8" max="11" width="9.26953125" customWidth="1"/>
    <col min="12" max="12" width="15.453125" customWidth="1"/>
    <col min="13" max="13" width="17.453125" customWidth="1"/>
    <col min="14" max="14" width="13.7265625" customWidth="1"/>
    <col min="15" max="15" width="15" customWidth="1"/>
    <col min="16" max="18" width="9.26953125" customWidth="1"/>
    <col min="19" max="19" width="22" customWidth="1"/>
    <col min="20" max="256" width="9.26953125" customWidth="1"/>
    <col min="257" max="257" width="14" customWidth="1"/>
    <col min="258" max="263" width="10.26953125" customWidth="1"/>
    <col min="264" max="500" width="9.26953125" customWidth="1"/>
  </cols>
  <sheetData>
    <row r="1" spans="1:19" ht="15" customHeight="1" x14ac:dyDescent="0.35">
      <c r="A1" s="2" t="s">
        <v>501</v>
      </c>
      <c r="E1" s="197" t="s">
        <v>497</v>
      </c>
    </row>
    <row r="3" spans="1:19" ht="14.5" customHeight="1" x14ac:dyDescent="0.35">
      <c r="A3" s="150" t="s">
        <v>470</v>
      </c>
      <c r="D3" s="154" t="s">
        <v>422</v>
      </c>
      <c r="G3" s="155" t="s">
        <v>423</v>
      </c>
      <c r="J3" s="125" t="s">
        <v>470</v>
      </c>
      <c r="L3" s="125"/>
      <c r="N3" s="125" t="s">
        <v>424</v>
      </c>
      <c r="Q3" s="157" t="s">
        <v>2</v>
      </c>
      <c r="R3" s="144"/>
      <c r="S3" s="144"/>
    </row>
    <row r="4" spans="1:19" ht="14.15" customHeight="1" x14ac:dyDescent="0.25">
      <c r="Q4" s="390" t="s">
        <v>425</v>
      </c>
      <c r="R4" s="390"/>
      <c r="S4" s="390"/>
    </row>
    <row r="5" spans="1:19" ht="16.399999999999999" customHeight="1" x14ac:dyDescent="0.3">
      <c r="A5" s="151" t="s">
        <v>426</v>
      </c>
      <c r="B5" s="420" t="s">
        <v>427</v>
      </c>
      <c r="C5" s="420"/>
      <c r="D5" s="420"/>
      <c r="E5" s="420" t="s">
        <v>428</v>
      </c>
      <c r="F5" s="420"/>
      <c r="G5" s="420"/>
      <c r="J5" s="419"/>
      <c r="K5" s="419"/>
      <c r="L5" s="419"/>
      <c r="M5" s="419"/>
      <c r="N5" s="419"/>
      <c r="O5" s="419"/>
      <c r="Q5" s="390"/>
      <c r="R5" s="390"/>
      <c r="S5" s="390"/>
    </row>
    <row r="6" spans="1:19" ht="37.5" customHeight="1" x14ac:dyDescent="0.25">
      <c r="A6" s="152">
        <v>2022</v>
      </c>
      <c r="B6" s="149" t="s">
        <v>471</v>
      </c>
      <c r="C6" s="149" t="s">
        <v>430</v>
      </c>
      <c r="D6" s="149" t="s">
        <v>431</v>
      </c>
      <c r="E6" s="149" t="s">
        <v>472</v>
      </c>
      <c r="F6" s="149" t="s">
        <v>433</v>
      </c>
      <c r="G6" s="149" t="s">
        <v>434</v>
      </c>
      <c r="H6" s="156"/>
      <c r="J6" s="147">
        <v>2022</v>
      </c>
      <c r="K6" s="147" t="s">
        <v>426</v>
      </c>
      <c r="L6" s="149" t="s">
        <v>430</v>
      </c>
      <c r="M6" s="149" t="s">
        <v>435</v>
      </c>
      <c r="N6" s="149" t="s">
        <v>433</v>
      </c>
      <c r="O6" s="149" t="s">
        <v>436</v>
      </c>
      <c r="Q6" s="390"/>
      <c r="R6" s="390"/>
      <c r="S6" s="390"/>
    </row>
    <row r="7" spans="1:19" ht="13.75" customHeight="1" x14ac:dyDescent="0.3">
      <c r="A7" s="145" t="s">
        <v>437</v>
      </c>
      <c r="B7" s="153">
        <v>200</v>
      </c>
      <c r="C7" s="146">
        <f>AVERAGE(L7,L22)</f>
        <v>19.299999999999997</v>
      </c>
      <c r="D7" s="146">
        <f>MAX(M7,M22)</f>
        <v>109</v>
      </c>
      <c r="E7" s="153">
        <v>50</v>
      </c>
      <c r="F7" s="146">
        <f>AVERAGE(N7,N22)</f>
        <v>19.299999999999997</v>
      </c>
      <c r="G7" s="146">
        <f>MAX(O7,O22)</f>
        <v>40.6</v>
      </c>
      <c r="J7" s="418" t="s">
        <v>177</v>
      </c>
      <c r="K7" s="145" t="s">
        <v>437</v>
      </c>
      <c r="L7" s="146">
        <v>12.7</v>
      </c>
      <c r="M7" s="146">
        <v>74.900000000000006</v>
      </c>
      <c r="N7" s="146">
        <v>12.7</v>
      </c>
      <c r="O7" s="146">
        <v>21.4</v>
      </c>
      <c r="Q7" s="390"/>
      <c r="R7" s="390"/>
      <c r="S7" s="390"/>
    </row>
    <row r="8" spans="1:19" ht="13.75" customHeight="1" x14ac:dyDescent="0.3">
      <c r="A8" s="145" t="s">
        <v>438</v>
      </c>
      <c r="B8" s="153">
        <v>200</v>
      </c>
      <c r="C8" s="146">
        <f t="shared" ref="C8" si="0">AVERAGE(L8,L23)</f>
        <v>21.1</v>
      </c>
      <c r="D8" s="146">
        <f t="shared" ref="D8:D18" si="1">MAX(M8,M23)</f>
        <v>97.7</v>
      </c>
      <c r="E8" s="153">
        <v>50</v>
      </c>
      <c r="F8" s="146">
        <f t="shared" ref="F8" si="2">AVERAGE(N8,N23)</f>
        <v>21.1</v>
      </c>
      <c r="G8" s="146">
        <f t="shared" ref="G8:G18" si="3">MAX(O8,O23)</f>
        <v>37.4</v>
      </c>
      <c r="J8" s="418"/>
      <c r="K8" s="145" t="s">
        <v>438</v>
      </c>
      <c r="L8" s="146">
        <v>14.4</v>
      </c>
      <c r="M8" s="146">
        <v>75.3</v>
      </c>
      <c r="N8" s="146">
        <v>14.4</v>
      </c>
      <c r="O8" s="146">
        <v>29.7</v>
      </c>
      <c r="Q8" s="390"/>
      <c r="R8" s="390"/>
      <c r="S8" s="390"/>
    </row>
    <row r="9" spans="1:19" ht="13.75" customHeight="1" x14ac:dyDescent="0.3">
      <c r="A9" s="145" t="s">
        <v>439</v>
      </c>
      <c r="B9" s="153">
        <v>200</v>
      </c>
      <c r="C9" s="146">
        <f t="shared" ref="C9" si="4">AVERAGE(L9,L24)</f>
        <v>22.45</v>
      </c>
      <c r="D9" s="146">
        <f t="shared" si="1"/>
        <v>116.1</v>
      </c>
      <c r="E9" s="153">
        <v>50</v>
      </c>
      <c r="F9" s="146">
        <f t="shared" ref="F9" si="5">AVERAGE(N9,N24)</f>
        <v>22.45</v>
      </c>
      <c r="G9" s="146">
        <f t="shared" si="3"/>
        <v>42.3</v>
      </c>
      <c r="J9" s="418"/>
      <c r="K9" s="145" t="s">
        <v>439</v>
      </c>
      <c r="L9" s="146">
        <v>12.4</v>
      </c>
      <c r="M9" s="146">
        <v>74</v>
      </c>
      <c r="N9" s="146">
        <v>12.4</v>
      </c>
      <c r="O9" s="146">
        <v>24.4</v>
      </c>
      <c r="Q9" s="158" t="s">
        <v>440</v>
      </c>
    </row>
    <row r="10" spans="1:19" ht="14.25" customHeight="1" x14ac:dyDescent="0.3">
      <c r="A10" s="145" t="s">
        <v>441</v>
      </c>
      <c r="B10" s="153">
        <v>200</v>
      </c>
      <c r="C10" s="146">
        <f t="shared" ref="C10" si="6">AVERAGE(L10,L25)</f>
        <v>18.8</v>
      </c>
      <c r="D10" s="146">
        <f t="shared" si="1"/>
        <v>136.19999999999999</v>
      </c>
      <c r="E10" s="153">
        <v>50</v>
      </c>
      <c r="F10" s="146">
        <f t="shared" ref="F10" si="7">AVERAGE(N10,N25)</f>
        <v>18.8</v>
      </c>
      <c r="G10" s="146">
        <f t="shared" si="3"/>
        <v>40.9</v>
      </c>
      <c r="J10" s="418"/>
      <c r="K10" s="145" t="s">
        <v>441</v>
      </c>
      <c r="L10" s="146">
        <v>8.8000000000000007</v>
      </c>
      <c r="M10" s="146">
        <v>136.19999999999999</v>
      </c>
      <c r="N10" s="146">
        <v>8.8000000000000007</v>
      </c>
      <c r="O10" s="146">
        <v>17</v>
      </c>
      <c r="Q10" s="417" t="s">
        <v>442</v>
      </c>
      <c r="R10" s="417"/>
      <c r="S10" s="417"/>
    </row>
    <row r="11" spans="1:19" ht="13.75" customHeight="1" x14ac:dyDescent="0.3">
      <c r="A11" s="145" t="s">
        <v>443</v>
      </c>
      <c r="B11" s="153">
        <v>200</v>
      </c>
      <c r="C11" s="146">
        <f t="shared" ref="C11" si="8">AVERAGE(L11,L26)</f>
        <v>15.5</v>
      </c>
      <c r="D11" s="146">
        <f t="shared" si="1"/>
        <v>121.4</v>
      </c>
      <c r="E11" s="153">
        <v>50</v>
      </c>
      <c r="F11" s="146">
        <f t="shared" ref="F11" si="9">AVERAGE(N11,N26)</f>
        <v>15.5</v>
      </c>
      <c r="G11" s="146">
        <f t="shared" si="3"/>
        <v>40.700000000000003</v>
      </c>
      <c r="J11" s="418"/>
      <c r="K11" s="145" t="s">
        <v>443</v>
      </c>
      <c r="L11" s="146">
        <v>10.5</v>
      </c>
      <c r="M11" s="146">
        <v>99.5</v>
      </c>
      <c r="N11" s="146">
        <v>10.5</v>
      </c>
      <c r="O11" s="146">
        <v>26.1</v>
      </c>
      <c r="Q11" s="417"/>
      <c r="R11" s="417"/>
      <c r="S11" s="417"/>
    </row>
    <row r="12" spans="1:19" ht="13.75" customHeight="1" x14ac:dyDescent="0.3">
      <c r="A12" s="145" t="s">
        <v>444</v>
      </c>
      <c r="B12" s="153">
        <v>200</v>
      </c>
      <c r="C12" s="146">
        <f t="shared" ref="C12" si="10">AVERAGE(L12,L27)</f>
        <v>20.5</v>
      </c>
      <c r="D12" s="146">
        <f t="shared" si="1"/>
        <v>128.19999999999999</v>
      </c>
      <c r="E12" s="153">
        <v>50</v>
      </c>
      <c r="F12" s="146">
        <f t="shared" ref="F12" si="11">AVERAGE(N12,N27)</f>
        <v>20.5</v>
      </c>
      <c r="G12" s="146">
        <f t="shared" si="3"/>
        <v>38.5</v>
      </c>
      <c r="J12" s="418"/>
      <c r="K12" s="145" t="s">
        <v>444</v>
      </c>
      <c r="L12" s="146">
        <v>13.2</v>
      </c>
      <c r="M12" s="146">
        <v>86.7</v>
      </c>
      <c r="N12" s="146">
        <v>13.2</v>
      </c>
      <c r="O12" s="146">
        <v>23.5</v>
      </c>
      <c r="Q12" s="417"/>
      <c r="R12" s="417"/>
      <c r="S12" s="417"/>
    </row>
    <row r="13" spans="1:19" ht="14.25" customHeight="1" x14ac:dyDescent="0.3">
      <c r="A13" s="145" t="s">
        <v>445</v>
      </c>
      <c r="B13" s="153">
        <v>200</v>
      </c>
      <c r="C13" s="146">
        <f t="shared" ref="C13" si="12">AVERAGE(L13,L28)</f>
        <v>18.850000000000001</v>
      </c>
      <c r="D13" s="146">
        <f t="shared" si="1"/>
        <v>92.6</v>
      </c>
      <c r="E13" s="153">
        <v>50</v>
      </c>
      <c r="F13" s="146">
        <f t="shared" ref="F13" si="13">AVERAGE(N13,N28)</f>
        <v>18.850000000000001</v>
      </c>
      <c r="G13" s="146">
        <f t="shared" si="3"/>
        <v>43.7</v>
      </c>
      <c r="J13" s="418"/>
      <c r="K13" s="145" t="s">
        <v>445</v>
      </c>
      <c r="L13" s="146">
        <v>13.9</v>
      </c>
      <c r="M13" s="146">
        <v>83.1</v>
      </c>
      <c r="N13" s="146">
        <v>13.9</v>
      </c>
      <c r="O13" s="146">
        <v>23.7</v>
      </c>
      <c r="Q13" s="417" t="s">
        <v>446</v>
      </c>
      <c r="R13" s="417"/>
      <c r="S13" s="417"/>
    </row>
    <row r="14" spans="1:19" ht="13.75" customHeight="1" x14ac:dyDescent="0.3">
      <c r="A14" s="145" t="s">
        <v>447</v>
      </c>
      <c r="B14" s="153">
        <v>200</v>
      </c>
      <c r="C14" s="146">
        <f t="shared" ref="C14" si="14">AVERAGE(L14,L29)</f>
        <v>20.2</v>
      </c>
      <c r="D14" s="146">
        <f t="shared" si="1"/>
        <v>96</v>
      </c>
      <c r="E14" s="153">
        <v>50</v>
      </c>
      <c r="F14" s="146">
        <f t="shared" ref="F14" si="15">AVERAGE(N14,N29)</f>
        <v>20.2</v>
      </c>
      <c r="G14" s="146">
        <f t="shared" si="3"/>
        <v>38</v>
      </c>
      <c r="J14" s="418"/>
      <c r="K14" s="145" t="s">
        <v>447</v>
      </c>
      <c r="L14" s="146">
        <v>13.4</v>
      </c>
      <c r="M14" s="146">
        <v>60.5</v>
      </c>
      <c r="N14" s="146">
        <v>13.4</v>
      </c>
      <c r="O14" s="146">
        <v>25.7</v>
      </c>
      <c r="Q14" s="417"/>
      <c r="R14" s="417"/>
      <c r="S14" s="417"/>
    </row>
    <row r="15" spans="1:19" ht="13.75" customHeight="1" x14ac:dyDescent="0.3">
      <c r="A15" s="145" t="s">
        <v>448</v>
      </c>
      <c r="B15" s="153">
        <v>200</v>
      </c>
      <c r="C15" s="146">
        <f t="shared" ref="C15" si="16">AVERAGE(L15,L30)</f>
        <v>16.2</v>
      </c>
      <c r="D15" s="146">
        <f t="shared" si="1"/>
        <v>85.1</v>
      </c>
      <c r="E15" s="153">
        <v>50</v>
      </c>
      <c r="F15" s="146">
        <f t="shared" ref="F15" si="17">AVERAGE(N15,N30)</f>
        <v>16.2</v>
      </c>
      <c r="G15" s="146">
        <f t="shared" si="3"/>
        <v>33.4</v>
      </c>
      <c r="J15" s="418"/>
      <c r="K15" s="145" t="s">
        <v>448</v>
      </c>
      <c r="L15" s="146">
        <v>10.4</v>
      </c>
      <c r="M15" s="146">
        <v>71.7</v>
      </c>
      <c r="N15" s="146">
        <v>10.4</v>
      </c>
      <c r="O15" s="146">
        <v>15.4</v>
      </c>
      <c r="Q15" s="417"/>
      <c r="R15" s="417"/>
      <c r="S15" s="417"/>
    </row>
    <row r="16" spans="1:19" ht="13.75" customHeight="1" x14ac:dyDescent="0.3">
      <c r="A16" s="145" t="s">
        <v>449</v>
      </c>
      <c r="B16" s="153">
        <v>200</v>
      </c>
      <c r="C16" s="146">
        <f t="shared" ref="C16" si="18">AVERAGE(L16,L31)</f>
        <v>19.100000000000001</v>
      </c>
      <c r="D16" s="146">
        <f t="shared" si="1"/>
        <v>79</v>
      </c>
      <c r="E16" s="153">
        <v>50</v>
      </c>
      <c r="F16" s="146">
        <f t="shared" ref="F16" si="19">AVERAGE(N16,N31)</f>
        <v>19.5</v>
      </c>
      <c r="G16" s="146">
        <f t="shared" si="3"/>
        <v>34.299999999999997</v>
      </c>
      <c r="J16" s="418"/>
      <c r="K16" s="145" t="s">
        <v>449</v>
      </c>
      <c r="L16" s="146">
        <v>10.199999999999999</v>
      </c>
      <c r="M16" s="146">
        <v>42.6</v>
      </c>
      <c r="N16" s="146">
        <v>10.199999999999999</v>
      </c>
      <c r="O16" s="146">
        <v>16.399999999999999</v>
      </c>
      <c r="Q16" s="417"/>
      <c r="R16" s="417"/>
      <c r="S16" s="417"/>
    </row>
    <row r="17" spans="1:15" ht="13.75" customHeight="1" x14ac:dyDescent="0.3">
      <c r="A17" s="145" t="s">
        <v>450</v>
      </c>
      <c r="B17" s="153">
        <v>200</v>
      </c>
      <c r="C17" s="146">
        <f t="shared" ref="C17" si="20">AVERAGE(L17,L32)</f>
        <v>13.1</v>
      </c>
      <c r="D17" s="146">
        <f t="shared" si="1"/>
        <v>45.7</v>
      </c>
      <c r="E17" s="153">
        <v>50</v>
      </c>
      <c r="F17" s="146">
        <f t="shared" ref="F17" si="21">AVERAGE(N17,N32)</f>
        <v>13.1</v>
      </c>
      <c r="G17" s="146">
        <f t="shared" si="3"/>
        <v>29.5</v>
      </c>
      <c r="J17" s="418"/>
      <c r="K17" s="145" t="s">
        <v>450</v>
      </c>
      <c r="L17" s="146">
        <v>8.8000000000000007</v>
      </c>
      <c r="M17" s="146">
        <v>42.3</v>
      </c>
      <c r="N17" s="146">
        <v>8.8000000000000007</v>
      </c>
      <c r="O17" s="146">
        <v>15.1</v>
      </c>
    </row>
    <row r="18" spans="1:15" ht="13.75" customHeight="1" x14ac:dyDescent="0.3">
      <c r="A18" s="145" t="s">
        <v>451</v>
      </c>
      <c r="B18" s="153">
        <v>200</v>
      </c>
      <c r="C18" s="146">
        <f t="shared" ref="C18" si="22">AVERAGE(L18,L33)</f>
        <v>17.350000000000001</v>
      </c>
      <c r="D18" s="146">
        <f t="shared" si="1"/>
        <v>89.1</v>
      </c>
      <c r="E18" s="153">
        <v>50</v>
      </c>
      <c r="F18" s="146">
        <f t="shared" ref="F18" si="23">AVERAGE(N18,N33)</f>
        <v>17.350000000000001</v>
      </c>
      <c r="G18" s="146">
        <f t="shared" si="3"/>
        <v>32.9</v>
      </c>
      <c r="J18" s="418"/>
      <c r="K18" s="145" t="s">
        <v>451</v>
      </c>
      <c r="L18" s="146">
        <v>9.3000000000000007</v>
      </c>
      <c r="M18" s="146">
        <v>40.1</v>
      </c>
      <c r="N18" s="146">
        <v>9.3000000000000007</v>
      </c>
      <c r="O18" s="146">
        <v>13.9</v>
      </c>
    </row>
    <row r="19" spans="1:15" ht="13.75" customHeight="1" x14ac:dyDescent="0.3">
      <c r="J19" s="418"/>
      <c r="K19" s="148" t="s">
        <v>452</v>
      </c>
      <c r="L19" s="148">
        <f>AVERAGE(L7:L18)</f>
        <v>11.500000000000002</v>
      </c>
      <c r="M19" s="148">
        <f>MAX(M7:M18)</f>
        <v>136.19999999999999</v>
      </c>
      <c r="N19" s="148">
        <f>AVERAGE(N7:N18)</f>
        <v>11.500000000000002</v>
      </c>
      <c r="O19" s="148">
        <f>MAX(O7:O18)</f>
        <v>29.7</v>
      </c>
    </row>
    <row r="21" spans="1:15" ht="41.5" customHeight="1" x14ac:dyDescent="0.25">
      <c r="J21" s="147">
        <v>2022</v>
      </c>
      <c r="K21" s="147" t="s">
        <v>426</v>
      </c>
      <c r="L21" s="149" t="s">
        <v>430</v>
      </c>
      <c r="M21" s="149" t="s">
        <v>435</v>
      </c>
      <c r="N21" s="149" t="s">
        <v>433</v>
      </c>
      <c r="O21" s="149" t="s">
        <v>436</v>
      </c>
    </row>
    <row r="22" spans="1:15" ht="13.75" customHeight="1" x14ac:dyDescent="0.3">
      <c r="J22" s="418" t="s">
        <v>178</v>
      </c>
      <c r="K22" s="145" t="s">
        <v>437</v>
      </c>
      <c r="L22" s="146">
        <v>25.9</v>
      </c>
      <c r="M22" s="146">
        <v>109</v>
      </c>
      <c r="N22" s="146">
        <v>25.9</v>
      </c>
      <c r="O22" s="146">
        <v>40.6</v>
      </c>
    </row>
    <row r="23" spans="1:15" ht="13.75" customHeight="1" x14ac:dyDescent="0.3">
      <c r="J23" s="418"/>
      <c r="K23" s="145" t="s">
        <v>438</v>
      </c>
      <c r="L23" s="146">
        <v>27.8</v>
      </c>
      <c r="M23" s="146">
        <v>97.7</v>
      </c>
      <c r="N23" s="146">
        <v>27.8</v>
      </c>
      <c r="O23" s="146">
        <v>37.4</v>
      </c>
    </row>
    <row r="24" spans="1:15" ht="13.75" customHeight="1" x14ac:dyDescent="0.3">
      <c r="J24" s="418"/>
      <c r="K24" s="145" t="s">
        <v>439</v>
      </c>
      <c r="L24" s="146">
        <v>32.5</v>
      </c>
      <c r="M24" s="146">
        <v>116.1</v>
      </c>
      <c r="N24" s="146">
        <v>32.5</v>
      </c>
      <c r="O24" s="146">
        <v>42.3</v>
      </c>
    </row>
    <row r="25" spans="1:15" ht="13.75" customHeight="1" x14ac:dyDescent="0.3">
      <c r="J25" s="418"/>
      <c r="K25" s="145" t="s">
        <v>441</v>
      </c>
      <c r="L25" s="146">
        <v>28.8</v>
      </c>
      <c r="M25" s="146">
        <v>125.9</v>
      </c>
      <c r="N25" s="146">
        <v>28.8</v>
      </c>
      <c r="O25" s="146">
        <v>40.9</v>
      </c>
    </row>
    <row r="26" spans="1:15" ht="13.75" customHeight="1" x14ac:dyDescent="0.3">
      <c r="J26" s="418"/>
      <c r="K26" s="145" t="s">
        <v>443</v>
      </c>
      <c r="L26" s="146">
        <v>20.5</v>
      </c>
      <c r="M26" s="146">
        <v>121.4</v>
      </c>
      <c r="N26" s="146">
        <v>20.5</v>
      </c>
      <c r="O26" s="146">
        <v>40.700000000000003</v>
      </c>
    </row>
    <row r="27" spans="1:15" ht="13.75" customHeight="1" x14ac:dyDescent="0.3">
      <c r="J27" s="418"/>
      <c r="K27" s="145" t="s">
        <v>444</v>
      </c>
      <c r="L27" s="146">
        <v>27.8</v>
      </c>
      <c r="M27" s="146">
        <v>128.19999999999999</v>
      </c>
      <c r="N27" s="146">
        <v>27.8</v>
      </c>
      <c r="O27" s="146">
        <v>38.5</v>
      </c>
    </row>
    <row r="28" spans="1:15" ht="13.75" customHeight="1" x14ac:dyDescent="0.3">
      <c r="J28" s="418"/>
      <c r="K28" s="145" t="s">
        <v>445</v>
      </c>
      <c r="L28" s="146">
        <v>23.8</v>
      </c>
      <c r="M28" s="146">
        <v>92.6</v>
      </c>
      <c r="N28" s="146">
        <v>23.8</v>
      </c>
      <c r="O28" s="146">
        <v>43.7</v>
      </c>
    </row>
    <row r="29" spans="1:15" ht="13.75" customHeight="1" x14ac:dyDescent="0.3">
      <c r="J29" s="418"/>
      <c r="K29" s="145" t="s">
        <v>447</v>
      </c>
      <c r="L29" s="146">
        <v>27</v>
      </c>
      <c r="M29" s="146">
        <v>96</v>
      </c>
      <c r="N29" s="146">
        <v>27</v>
      </c>
      <c r="O29" s="146">
        <v>38</v>
      </c>
    </row>
    <row r="30" spans="1:15" ht="13.75" customHeight="1" x14ac:dyDescent="0.3">
      <c r="J30" s="418"/>
      <c r="K30" s="145" t="s">
        <v>448</v>
      </c>
      <c r="L30" s="146">
        <v>22</v>
      </c>
      <c r="M30" s="146">
        <v>85.1</v>
      </c>
      <c r="N30" s="146">
        <v>22</v>
      </c>
      <c r="O30" s="146">
        <v>33.4</v>
      </c>
    </row>
    <row r="31" spans="1:15" ht="13.75" customHeight="1" x14ac:dyDescent="0.3">
      <c r="J31" s="418"/>
      <c r="K31" s="145" t="s">
        <v>449</v>
      </c>
      <c r="L31" s="146">
        <v>28</v>
      </c>
      <c r="M31" s="146">
        <v>79</v>
      </c>
      <c r="N31" s="146">
        <v>28.8</v>
      </c>
      <c r="O31" s="146">
        <v>34.299999999999997</v>
      </c>
    </row>
    <row r="32" spans="1:15" ht="13.75" customHeight="1" x14ac:dyDescent="0.3">
      <c r="J32" s="418"/>
      <c r="K32" s="145" t="s">
        <v>450</v>
      </c>
      <c r="L32" s="146">
        <v>17.399999999999999</v>
      </c>
      <c r="M32" s="146">
        <v>45.7</v>
      </c>
      <c r="N32" s="146">
        <v>17.399999999999999</v>
      </c>
      <c r="O32" s="146">
        <v>29.5</v>
      </c>
    </row>
    <row r="33" spans="1:15" ht="13.75" customHeight="1" x14ac:dyDescent="0.3">
      <c r="J33" s="418"/>
      <c r="K33" s="145" t="s">
        <v>451</v>
      </c>
      <c r="L33" s="146">
        <v>25.4</v>
      </c>
      <c r="M33" s="146">
        <v>89.1</v>
      </c>
      <c r="N33" s="146">
        <v>25.4</v>
      </c>
      <c r="O33" s="146">
        <v>32.9</v>
      </c>
    </row>
    <row r="34" spans="1:15" ht="13.75" customHeight="1" x14ac:dyDescent="0.3">
      <c r="J34" s="418"/>
      <c r="K34" s="148" t="s">
        <v>452</v>
      </c>
      <c r="L34" s="176">
        <f>AVERAGE(L22:L33)</f>
        <v>25.574999999999999</v>
      </c>
      <c r="M34" s="176">
        <f>MAX(M22:M33)</f>
        <v>128.19999999999999</v>
      </c>
      <c r="N34" s="176">
        <f t="shared" ref="N34" si="24">AVERAGE(N22:N33)</f>
        <v>25.641666666666666</v>
      </c>
      <c r="O34" s="176">
        <f>MAX(O22:O33)</f>
        <v>43.7</v>
      </c>
    </row>
    <row r="36" spans="1:15" ht="41.5" customHeight="1" x14ac:dyDescent="0.25">
      <c r="J36" s="147" t="s">
        <v>139</v>
      </c>
      <c r="K36" s="147" t="s">
        <v>426</v>
      </c>
      <c r="L36" s="149" t="s">
        <v>430</v>
      </c>
      <c r="M36" s="149" t="s">
        <v>435</v>
      </c>
      <c r="N36" s="149" t="s">
        <v>433</v>
      </c>
      <c r="O36" s="149" t="s">
        <v>436</v>
      </c>
    </row>
    <row r="37" spans="1:15" ht="13.75" customHeight="1" x14ac:dyDescent="0.3">
      <c r="J37" s="418" t="s">
        <v>179</v>
      </c>
      <c r="K37" s="145" t="s">
        <v>437</v>
      </c>
      <c r="L37" s="146"/>
      <c r="M37" s="146"/>
      <c r="N37" s="146"/>
      <c r="O37" s="146"/>
    </row>
    <row r="38" spans="1:15" ht="13.75" customHeight="1" x14ac:dyDescent="0.3">
      <c r="J38" s="418"/>
      <c r="K38" s="145" t="s">
        <v>438</v>
      </c>
      <c r="L38" s="146"/>
      <c r="M38" s="146"/>
      <c r="N38" s="146"/>
      <c r="O38" s="146"/>
    </row>
    <row r="39" spans="1:15" ht="13.75" customHeight="1" x14ac:dyDescent="0.3">
      <c r="J39" s="418"/>
      <c r="K39" s="145" t="s">
        <v>439</v>
      </c>
      <c r="L39" s="146"/>
      <c r="M39" s="146"/>
      <c r="N39" s="146"/>
      <c r="O39" s="146"/>
    </row>
    <row r="40" spans="1:15" ht="13.75" customHeight="1" x14ac:dyDescent="0.3">
      <c r="J40" s="418"/>
      <c r="K40" s="145" t="s">
        <v>441</v>
      </c>
      <c r="L40" s="146"/>
      <c r="M40" s="146"/>
      <c r="N40" s="146"/>
      <c r="O40" s="146"/>
    </row>
    <row r="41" spans="1:15" ht="13.75" customHeight="1" x14ac:dyDescent="0.3">
      <c r="J41" s="418"/>
      <c r="K41" s="145" t="s">
        <v>443</v>
      </c>
      <c r="L41" s="146"/>
      <c r="M41" s="146"/>
      <c r="N41" s="146"/>
      <c r="O41" s="146"/>
    </row>
    <row r="42" spans="1:15" ht="13.75" customHeight="1" x14ac:dyDescent="0.3">
      <c r="J42" s="418"/>
      <c r="K42" s="145" t="s">
        <v>444</v>
      </c>
      <c r="L42" s="146"/>
      <c r="M42" s="146"/>
      <c r="N42" s="146"/>
      <c r="O42" s="146"/>
    </row>
    <row r="43" spans="1:15" ht="13.75" customHeight="1" x14ac:dyDescent="0.3">
      <c r="J43" s="418"/>
      <c r="K43" s="145" t="s">
        <v>445</v>
      </c>
      <c r="L43" s="146"/>
      <c r="M43" s="146"/>
      <c r="N43" s="146"/>
      <c r="O43" s="146"/>
    </row>
    <row r="44" spans="1:15" ht="13.75" customHeight="1" x14ac:dyDescent="0.3">
      <c r="J44" s="418"/>
      <c r="K44" s="145" t="s">
        <v>447</v>
      </c>
      <c r="L44" s="146"/>
      <c r="M44" s="146"/>
      <c r="N44" s="146"/>
      <c r="O44" s="146"/>
    </row>
    <row r="45" spans="1:15" ht="13.75" customHeight="1" x14ac:dyDescent="0.3">
      <c r="J45" s="418"/>
      <c r="K45" s="145" t="s">
        <v>448</v>
      </c>
      <c r="L45" s="146"/>
      <c r="M45" s="146"/>
      <c r="N45" s="146"/>
      <c r="O45" s="146"/>
    </row>
    <row r="46" spans="1:15" ht="13.75" customHeight="1" x14ac:dyDescent="0.3">
      <c r="J46" s="418"/>
      <c r="K46" s="145" t="s">
        <v>449</v>
      </c>
      <c r="L46" s="146"/>
      <c r="M46" s="146"/>
      <c r="N46" s="146"/>
      <c r="O46" s="146"/>
    </row>
    <row r="47" spans="1:15" ht="13.75" customHeight="1" x14ac:dyDescent="0.3">
      <c r="J47" s="418"/>
      <c r="K47" s="145" t="s">
        <v>450</v>
      </c>
      <c r="L47" s="146"/>
      <c r="M47" s="146"/>
      <c r="N47" s="146"/>
      <c r="O47" s="146"/>
    </row>
    <row r="48" spans="1:15" ht="13.75" customHeight="1" x14ac:dyDescent="0.3">
      <c r="A48" s="430" t="s">
        <v>322</v>
      </c>
      <c r="B48" s="431"/>
      <c r="C48" s="431"/>
      <c r="D48" s="431"/>
      <c r="E48" s="431"/>
      <c r="F48" s="431"/>
      <c r="G48" s="432"/>
      <c r="J48" s="418"/>
      <c r="K48" s="145" t="s">
        <v>451</v>
      </c>
      <c r="L48" s="146"/>
      <c r="M48" s="146"/>
      <c r="N48" s="146"/>
      <c r="O48" s="146"/>
    </row>
    <row r="49" spans="1:15" ht="13.75" customHeight="1" x14ac:dyDescent="0.3">
      <c r="A49" s="421"/>
      <c r="B49" s="422"/>
      <c r="C49" s="422"/>
      <c r="D49" s="422"/>
      <c r="E49" s="422"/>
      <c r="F49" s="422"/>
      <c r="G49" s="423"/>
      <c r="J49" s="418"/>
      <c r="K49" s="148" t="s">
        <v>452</v>
      </c>
      <c r="L49" s="148" t="e">
        <v>#DIV/0!</v>
      </c>
      <c r="M49" s="148">
        <v>0</v>
      </c>
      <c r="N49" s="148" t="e">
        <v>#DIV/0!</v>
      </c>
      <c r="O49" s="148">
        <v>0</v>
      </c>
    </row>
    <row r="50" spans="1:15" ht="13.75" customHeight="1" x14ac:dyDescent="0.25">
      <c r="A50" s="424"/>
      <c r="B50" s="425"/>
      <c r="C50" s="425"/>
      <c r="D50" s="425"/>
      <c r="E50" s="425"/>
      <c r="F50" s="425"/>
      <c r="G50" s="426"/>
    </row>
    <row r="51" spans="1:15" ht="41.5" customHeight="1" x14ac:dyDescent="0.25">
      <c r="A51" s="424"/>
      <c r="B51" s="425"/>
      <c r="C51" s="425"/>
      <c r="D51" s="425"/>
      <c r="E51" s="425"/>
      <c r="F51" s="425"/>
      <c r="G51" s="426"/>
      <c r="J51" s="147" t="s">
        <v>139</v>
      </c>
      <c r="K51" s="147" t="s">
        <v>426</v>
      </c>
      <c r="L51" s="149" t="s">
        <v>430</v>
      </c>
      <c r="M51" s="149" t="s">
        <v>435</v>
      </c>
      <c r="N51" s="149" t="s">
        <v>433</v>
      </c>
      <c r="O51" s="149" t="s">
        <v>436</v>
      </c>
    </row>
    <row r="52" spans="1:15" ht="13.75" customHeight="1" x14ac:dyDescent="0.3">
      <c r="A52" s="427"/>
      <c r="B52" s="428"/>
      <c r="C52" s="428"/>
      <c r="D52" s="428"/>
      <c r="E52" s="428"/>
      <c r="F52" s="428"/>
      <c r="G52" s="429"/>
      <c r="J52" s="418" t="s">
        <v>180</v>
      </c>
      <c r="K52" s="145" t="s">
        <v>437</v>
      </c>
      <c r="L52" s="146"/>
      <c r="M52" s="146"/>
      <c r="N52" s="146"/>
      <c r="O52" s="146"/>
    </row>
    <row r="53" spans="1:15" ht="13.75" customHeight="1" x14ac:dyDescent="0.3">
      <c r="J53" s="418"/>
      <c r="K53" s="145" t="s">
        <v>438</v>
      </c>
      <c r="L53" s="146"/>
      <c r="M53" s="146"/>
      <c r="N53" s="146"/>
      <c r="O53" s="146"/>
    </row>
    <row r="54" spans="1:15" ht="13.75" customHeight="1" x14ac:dyDescent="0.3">
      <c r="J54" s="418"/>
      <c r="K54" s="145" t="s">
        <v>439</v>
      </c>
      <c r="L54" s="146"/>
      <c r="M54" s="146"/>
      <c r="N54" s="146"/>
      <c r="O54" s="146"/>
    </row>
    <row r="55" spans="1:15" ht="13.75" customHeight="1" x14ac:dyDescent="0.3">
      <c r="J55" s="418"/>
      <c r="K55" s="145" t="s">
        <v>441</v>
      </c>
      <c r="L55" s="146"/>
      <c r="M55" s="146"/>
      <c r="N55" s="146"/>
      <c r="O55" s="146"/>
    </row>
    <row r="56" spans="1:15" ht="13.75" customHeight="1" x14ac:dyDescent="0.3">
      <c r="J56" s="418"/>
      <c r="K56" s="145" t="s">
        <v>443</v>
      </c>
      <c r="L56" s="146"/>
      <c r="M56" s="146"/>
      <c r="N56" s="146"/>
      <c r="O56" s="146"/>
    </row>
    <row r="57" spans="1:15" ht="13.75" customHeight="1" x14ac:dyDescent="0.3">
      <c r="J57" s="418"/>
      <c r="K57" s="145" t="s">
        <v>444</v>
      </c>
      <c r="L57" s="146"/>
      <c r="M57" s="146"/>
      <c r="N57" s="146"/>
      <c r="O57" s="146"/>
    </row>
    <row r="58" spans="1:15" ht="13.75" customHeight="1" x14ac:dyDescent="0.3">
      <c r="J58" s="418"/>
      <c r="K58" s="145" t="s">
        <v>445</v>
      </c>
      <c r="L58" s="146"/>
      <c r="M58" s="146"/>
      <c r="N58" s="146"/>
      <c r="O58" s="146"/>
    </row>
    <row r="59" spans="1:15" ht="13.75" customHeight="1" x14ac:dyDescent="0.3">
      <c r="J59" s="418"/>
      <c r="K59" s="145" t="s">
        <v>447</v>
      </c>
      <c r="L59" s="146"/>
      <c r="M59" s="146"/>
      <c r="N59" s="146"/>
      <c r="O59" s="146"/>
    </row>
    <row r="60" spans="1:15" ht="13.75" customHeight="1" x14ac:dyDescent="0.3">
      <c r="J60" s="418"/>
      <c r="K60" s="145" t="s">
        <v>448</v>
      </c>
      <c r="L60" s="146"/>
      <c r="M60" s="146"/>
      <c r="N60" s="146"/>
      <c r="O60" s="146"/>
    </row>
    <row r="61" spans="1:15" ht="13.75" customHeight="1" x14ac:dyDescent="0.3">
      <c r="J61" s="418"/>
      <c r="K61" s="145" t="s">
        <v>449</v>
      </c>
      <c r="L61" s="146"/>
      <c r="M61" s="146"/>
      <c r="N61" s="146"/>
      <c r="O61" s="146"/>
    </row>
    <row r="62" spans="1:15" ht="13.75" customHeight="1" x14ac:dyDescent="0.3">
      <c r="J62" s="418"/>
      <c r="K62" s="145" t="s">
        <v>450</v>
      </c>
      <c r="L62" s="146"/>
      <c r="M62" s="146"/>
      <c r="N62" s="146"/>
      <c r="O62" s="146"/>
    </row>
    <row r="63" spans="1:15" ht="13.75" customHeight="1" x14ac:dyDescent="0.3">
      <c r="J63" s="418"/>
      <c r="K63" s="145" t="s">
        <v>451</v>
      </c>
      <c r="L63" s="146"/>
      <c r="M63" s="146"/>
      <c r="N63" s="146"/>
      <c r="O63" s="146"/>
    </row>
    <row r="64" spans="1:15" ht="13.75" customHeight="1" x14ac:dyDescent="0.3">
      <c r="J64" s="418"/>
      <c r="K64" s="148" t="s">
        <v>452</v>
      </c>
      <c r="L64" s="148" t="e">
        <v>#DIV/0!</v>
      </c>
      <c r="M64" s="148">
        <v>0</v>
      </c>
      <c r="N64" s="148" t="e">
        <v>#DIV/0!</v>
      </c>
      <c r="O64" s="148">
        <v>0</v>
      </c>
    </row>
    <row r="66" spans="10:15" ht="41.5" customHeight="1" x14ac:dyDescent="0.25">
      <c r="J66" s="147" t="s">
        <v>139</v>
      </c>
      <c r="K66" s="147" t="s">
        <v>426</v>
      </c>
      <c r="L66" s="149" t="s">
        <v>430</v>
      </c>
      <c r="M66" s="149" t="s">
        <v>435</v>
      </c>
      <c r="N66" s="149" t="s">
        <v>433</v>
      </c>
      <c r="O66" s="149" t="s">
        <v>436</v>
      </c>
    </row>
    <row r="67" spans="10:15" ht="13.75" customHeight="1" x14ac:dyDescent="0.3">
      <c r="J67" s="418" t="s">
        <v>181</v>
      </c>
      <c r="K67" s="145" t="s">
        <v>437</v>
      </c>
      <c r="L67" s="146"/>
      <c r="M67" s="146"/>
      <c r="N67" s="146"/>
      <c r="O67" s="146"/>
    </row>
    <row r="68" spans="10:15" ht="13.75" customHeight="1" x14ac:dyDescent="0.3">
      <c r="J68" s="418"/>
      <c r="K68" s="145" t="s">
        <v>438</v>
      </c>
      <c r="L68" s="146"/>
      <c r="M68" s="146"/>
      <c r="N68" s="146"/>
      <c r="O68" s="146"/>
    </row>
    <row r="69" spans="10:15" ht="13.75" customHeight="1" x14ac:dyDescent="0.3">
      <c r="J69" s="418"/>
      <c r="K69" s="145" t="s">
        <v>439</v>
      </c>
      <c r="L69" s="146"/>
      <c r="M69" s="146"/>
      <c r="N69" s="146"/>
      <c r="O69" s="146"/>
    </row>
    <row r="70" spans="10:15" ht="13.75" customHeight="1" x14ac:dyDescent="0.3">
      <c r="J70" s="418"/>
      <c r="K70" s="145" t="s">
        <v>441</v>
      </c>
      <c r="L70" s="146"/>
      <c r="M70" s="146"/>
      <c r="N70" s="146"/>
      <c r="O70" s="146"/>
    </row>
    <row r="71" spans="10:15" ht="13.75" customHeight="1" x14ac:dyDescent="0.3">
      <c r="J71" s="418"/>
      <c r="K71" s="145" t="s">
        <v>443</v>
      </c>
      <c r="L71" s="146"/>
      <c r="M71" s="146"/>
      <c r="N71" s="146"/>
      <c r="O71" s="146"/>
    </row>
    <row r="72" spans="10:15" ht="13.75" customHeight="1" x14ac:dyDescent="0.3">
      <c r="J72" s="418"/>
      <c r="K72" s="145" t="s">
        <v>444</v>
      </c>
      <c r="L72" s="146"/>
      <c r="M72" s="146"/>
      <c r="N72" s="146"/>
      <c r="O72" s="146"/>
    </row>
    <row r="73" spans="10:15" ht="13.75" customHeight="1" x14ac:dyDescent="0.3">
      <c r="J73" s="418"/>
      <c r="K73" s="145" t="s">
        <v>445</v>
      </c>
      <c r="L73" s="146"/>
      <c r="M73" s="146"/>
      <c r="N73" s="146"/>
      <c r="O73" s="146"/>
    </row>
    <row r="74" spans="10:15" ht="13.75" customHeight="1" x14ac:dyDescent="0.3">
      <c r="J74" s="418"/>
      <c r="K74" s="145" t="s">
        <v>447</v>
      </c>
      <c r="L74" s="146"/>
      <c r="M74" s="146"/>
      <c r="N74" s="146"/>
      <c r="O74" s="146"/>
    </row>
    <row r="75" spans="10:15" ht="13.75" customHeight="1" x14ac:dyDescent="0.3">
      <c r="J75" s="418"/>
      <c r="K75" s="145" t="s">
        <v>448</v>
      </c>
      <c r="L75" s="146"/>
      <c r="M75" s="146"/>
      <c r="N75" s="146"/>
      <c r="O75" s="146"/>
    </row>
    <row r="76" spans="10:15" ht="13.75" customHeight="1" x14ac:dyDescent="0.3">
      <c r="J76" s="418"/>
      <c r="K76" s="145" t="s">
        <v>449</v>
      </c>
      <c r="L76" s="146"/>
      <c r="M76" s="146"/>
      <c r="N76" s="146"/>
      <c r="O76" s="146"/>
    </row>
    <row r="77" spans="10:15" ht="13.75" customHeight="1" x14ac:dyDescent="0.3">
      <c r="J77" s="418"/>
      <c r="K77" s="145" t="s">
        <v>450</v>
      </c>
      <c r="L77" s="146"/>
      <c r="M77" s="146"/>
      <c r="N77" s="146"/>
      <c r="O77" s="146"/>
    </row>
    <row r="78" spans="10:15" ht="13.75" customHeight="1" x14ac:dyDescent="0.3">
      <c r="J78" s="418"/>
      <c r="K78" s="145" t="s">
        <v>451</v>
      </c>
      <c r="L78" s="146"/>
      <c r="M78" s="146"/>
      <c r="N78" s="146"/>
      <c r="O78" s="146"/>
    </row>
    <row r="79" spans="10:15" ht="13.75" customHeight="1" x14ac:dyDescent="0.3">
      <c r="J79" s="418"/>
      <c r="K79" s="148" t="s">
        <v>452</v>
      </c>
      <c r="L79" s="148" t="e">
        <v>#DIV/0!</v>
      </c>
      <c r="M79" s="148">
        <v>0</v>
      </c>
      <c r="N79" s="148" t="e">
        <v>#DIV/0!</v>
      </c>
      <c r="O79" s="148">
        <v>0</v>
      </c>
    </row>
  </sheetData>
  <mergeCells count="13">
    <mergeCell ref="Q4:S8"/>
    <mergeCell ref="Q10:S12"/>
    <mergeCell ref="Q13:S16"/>
    <mergeCell ref="J67:J79"/>
    <mergeCell ref="B5:D5"/>
    <mergeCell ref="E5:G5"/>
    <mergeCell ref="J5:O5"/>
    <mergeCell ref="J7:J19"/>
    <mergeCell ref="J22:J34"/>
    <mergeCell ref="J37:J49"/>
    <mergeCell ref="A48:G48"/>
    <mergeCell ref="A49:G52"/>
    <mergeCell ref="J52:J64"/>
  </mergeCells>
  <pageMargins left="0.75" right="0.75" top="1" bottom="1" header="0.5" footer="0.5"/>
  <pageSetup orientation="portrait"/>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17021-40EA-4F45-B9E8-D34C618FC9A8}">
  <sheetPr>
    <tabColor rgb="FF00B050"/>
  </sheetPr>
  <dimension ref="A1:S79"/>
  <sheetViews>
    <sheetView workbookViewId="0"/>
  </sheetViews>
  <sheetFormatPr defaultRowHeight="13.75" customHeight="1" x14ac:dyDescent="0.25"/>
  <cols>
    <col min="1" max="1" width="14" customWidth="1"/>
    <col min="2" max="4" width="17" customWidth="1"/>
    <col min="5" max="5" width="14.7265625" customWidth="1"/>
    <col min="6" max="7" width="17" customWidth="1"/>
    <col min="8" max="11" width="9.26953125" customWidth="1"/>
    <col min="12" max="12" width="15.453125" customWidth="1"/>
    <col min="13" max="13" width="17.453125" customWidth="1"/>
    <col min="14" max="14" width="13.7265625" customWidth="1"/>
    <col min="15" max="15" width="15" customWidth="1"/>
    <col min="16" max="18" width="9.26953125" customWidth="1"/>
    <col min="19" max="19" width="21.54296875" customWidth="1"/>
    <col min="20" max="256" width="9.26953125" customWidth="1"/>
    <col min="257" max="257" width="14" customWidth="1"/>
    <col min="258" max="263" width="10.26953125" customWidth="1"/>
    <col min="264" max="500" width="9.26953125" customWidth="1"/>
  </cols>
  <sheetData>
    <row r="1" spans="1:19" ht="15" customHeight="1" x14ac:dyDescent="0.35">
      <c r="A1" s="2" t="s">
        <v>501</v>
      </c>
      <c r="E1" s="197" t="s">
        <v>497</v>
      </c>
    </row>
    <row r="3" spans="1:19" ht="14.5" customHeight="1" x14ac:dyDescent="0.35">
      <c r="A3" s="150" t="s">
        <v>476</v>
      </c>
      <c r="D3" s="154" t="s">
        <v>422</v>
      </c>
      <c r="G3" s="155" t="s">
        <v>423</v>
      </c>
      <c r="J3" s="125" t="s">
        <v>476</v>
      </c>
      <c r="L3" s="125"/>
      <c r="N3" s="125" t="s">
        <v>424</v>
      </c>
      <c r="Q3" s="157" t="s">
        <v>2</v>
      </c>
      <c r="R3" s="144"/>
      <c r="S3" s="144"/>
    </row>
    <row r="4" spans="1:19" ht="14.15" customHeight="1" x14ac:dyDescent="0.25">
      <c r="Q4" s="390" t="s">
        <v>425</v>
      </c>
      <c r="R4" s="390"/>
      <c r="S4" s="390"/>
    </row>
    <row r="5" spans="1:19" ht="16.399999999999999" customHeight="1" x14ac:dyDescent="0.3">
      <c r="A5" s="151" t="s">
        <v>426</v>
      </c>
      <c r="B5" s="420" t="s">
        <v>427</v>
      </c>
      <c r="C5" s="420"/>
      <c r="D5" s="420"/>
      <c r="E5" s="420" t="s">
        <v>428</v>
      </c>
      <c r="F5" s="420"/>
      <c r="G5" s="420"/>
      <c r="J5" s="419"/>
      <c r="K5" s="419"/>
      <c r="L5" s="419"/>
      <c r="M5" s="419"/>
      <c r="N5" s="419"/>
      <c r="O5" s="419"/>
      <c r="Q5" s="390"/>
      <c r="R5" s="390"/>
      <c r="S5" s="390"/>
    </row>
    <row r="6" spans="1:19" ht="37.5" customHeight="1" x14ac:dyDescent="0.25">
      <c r="A6" s="152">
        <v>2022</v>
      </c>
      <c r="B6" s="149" t="s">
        <v>477</v>
      </c>
      <c r="C6" s="149" t="s">
        <v>430</v>
      </c>
      <c r="D6" s="149" t="s">
        <v>431</v>
      </c>
      <c r="E6" s="149" t="s">
        <v>478</v>
      </c>
      <c r="F6" s="149" t="s">
        <v>433</v>
      </c>
      <c r="G6" s="149" t="s">
        <v>434</v>
      </c>
      <c r="H6" s="156"/>
      <c r="J6" s="147">
        <v>2022</v>
      </c>
      <c r="K6" s="147" t="s">
        <v>426</v>
      </c>
      <c r="L6" s="149" t="s">
        <v>430</v>
      </c>
      <c r="M6" s="149" t="s">
        <v>435</v>
      </c>
      <c r="N6" s="149" t="s">
        <v>433</v>
      </c>
      <c r="O6" s="149" t="s">
        <v>436</v>
      </c>
      <c r="Q6" s="390"/>
      <c r="R6" s="390"/>
      <c r="S6" s="390"/>
    </row>
    <row r="7" spans="1:19" ht="13.75" customHeight="1" x14ac:dyDescent="0.3">
      <c r="A7" s="145" t="s">
        <v>437</v>
      </c>
      <c r="B7" s="153">
        <v>400</v>
      </c>
      <c r="C7" s="146">
        <f>AVERAGE(L7,L22)</f>
        <v>157.19999999999999</v>
      </c>
      <c r="D7" s="146">
        <f>MAX(M7,M22)</f>
        <v>221.8</v>
      </c>
      <c r="E7" s="153">
        <v>200</v>
      </c>
      <c r="F7" s="146">
        <f>AVERAGE(N7,N22)</f>
        <v>157.19999999999999</v>
      </c>
      <c r="G7" s="146">
        <f>MAX(O7,O22)</f>
        <v>187.2</v>
      </c>
      <c r="J7" s="418" t="s">
        <v>177</v>
      </c>
      <c r="K7" s="145" t="s">
        <v>437</v>
      </c>
      <c r="L7" s="146">
        <v>147.6</v>
      </c>
      <c r="M7" s="146">
        <v>210</v>
      </c>
      <c r="N7" s="146">
        <v>147.6</v>
      </c>
      <c r="O7" s="146">
        <v>170.4</v>
      </c>
      <c r="Q7" s="390"/>
      <c r="R7" s="390"/>
      <c r="S7" s="390"/>
    </row>
    <row r="8" spans="1:19" ht="13.75" customHeight="1" x14ac:dyDescent="0.3">
      <c r="A8" s="145" t="s">
        <v>438</v>
      </c>
      <c r="B8" s="153">
        <v>400</v>
      </c>
      <c r="C8" s="146">
        <f t="shared" ref="C8" si="0">AVERAGE(L8,L23)</f>
        <v>160.44999999999999</v>
      </c>
      <c r="D8" s="146">
        <f t="shared" ref="D8:D18" si="1">MAX(M8,M23)</f>
        <v>249</v>
      </c>
      <c r="E8" s="153">
        <v>200</v>
      </c>
      <c r="F8" s="146">
        <f t="shared" ref="F8" si="2">AVERAGE(N8,N23)</f>
        <v>160.44999999999999</v>
      </c>
      <c r="G8" s="146">
        <f t="shared" ref="G8:G18" si="3">MAX(O8,O23)</f>
        <v>184.8</v>
      </c>
      <c r="J8" s="418"/>
      <c r="K8" s="145" t="s">
        <v>438</v>
      </c>
      <c r="L8" s="146">
        <v>155.19999999999999</v>
      </c>
      <c r="M8" s="146">
        <v>236.5</v>
      </c>
      <c r="N8" s="146">
        <v>155.19999999999999</v>
      </c>
      <c r="O8" s="146">
        <v>184.8</v>
      </c>
      <c r="Q8" s="390"/>
      <c r="R8" s="390"/>
      <c r="S8" s="390"/>
    </row>
    <row r="9" spans="1:19" ht="13.75" customHeight="1" x14ac:dyDescent="0.3">
      <c r="A9" s="145" t="s">
        <v>439</v>
      </c>
      <c r="B9" s="153">
        <v>400</v>
      </c>
      <c r="C9" s="146">
        <f t="shared" ref="C9" si="4">AVERAGE(L9,L24)</f>
        <v>158.05000000000001</v>
      </c>
      <c r="D9" s="146">
        <f t="shared" si="1"/>
        <v>268.2</v>
      </c>
      <c r="E9" s="153">
        <v>200</v>
      </c>
      <c r="F9" s="146">
        <f t="shared" ref="F9" si="5">AVERAGE(N9,N24)</f>
        <v>158.05000000000001</v>
      </c>
      <c r="G9" s="146">
        <f t="shared" si="3"/>
        <v>186</v>
      </c>
      <c r="J9" s="418"/>
      <c r="K9" s="145" t="s">
        <v>439</v>
      </c>
      <c r="L9" s="146">
        <v>144.9</v>
      </c>
      <c r="M9" s="146">
        <v>268.2</v>
      </c>
      <c r="N9" s="146">
        <v>144.9</v>
      </c>
      <c r="O9" s="146">
        <v>168.5</v>
      </c>
      <c r="Q9" s="158" t="s">
        <v>440</v>
      </c>
    </row>
    <row r="10" spans="1:19" ht="14.25" customHeight="1" x14ac:dyDescent="0.3">
      <c r="A10" s="145" t="s">
        <v>441</v>
      </c>
      <c r="B10" s="153">
        <v>400</v>
      </c>
      <c r="C10" s="146">
        <f t="shared" ref="C10" si="6">AVERAGE(L10,L25)</f>
        <v>155.4</v>
      </c>
      <c r="D10" s="146">
        <f t="shared" si="1"/>
        <v>243.6</v>
      </c>
      <c r="E10" s="153">
        <v>200</v>
      </c>
      <c r="F10" s="146">
        <f t="shared" ref="F10" si="7">AVERAGE(N10,N25)</f>
        <v>155.4</v>
      </c>
      <c r="G10" s="146">
        <f t="shared" si="3"/>
        <v>185.3</v>
      </c>
      <c r="J10" s="418"/>
      <c r="K10" s="145" t="s">
        <v>441</v>
      </c>
      <c r="L10" s="146">
        <v>145.30000000000001</v>
      </c>
      <c r="M10" s="146">
        <v>243.6</v>
      </c>
      <c r="N10" s="146">
        <v>145.30000000000001</v>
      </c>
      <c r="O10" s="146">
        <v>181.9</v>
      </c>
      <c r="Q10" s="417" t="s">
        <v>442</v>
      </c>
      <c r="R10" s="417"/>
      <c r="S10" s="417"/>
    </row>
    <row r="11" spans="1:19" ht="13.75" customHeight="1" x14ac:dyDescent="0.3">
      <c r="A11" s="145" t="s">
        <v>443</v>
      </c>
      <c r="B11" s="153">
        <v>400</v>
      </c>
      <c r="C11" s="146">
        <f t="shared" ref="C11" si="8">AVERAGE(L11,L26)</f>
        <v>167.75</v>
      </c>
      <c r="D11" s="146">
        <f t="shared" si="1"/>
        <v>309.8</v>
      </c>
      <c r="E11" s="153">
        <v>200</v>
      </c>
      <c r="F11" s="146">
        <f t="shared" ref="F11" si="9">AVERAGE(N11,N26)</f>
        <v>167.75</v>
      </c>
      <c r="G11" s="146">
        <f t="shared" si="3"/>
        <v>195.4</v>
      </c>
      <c r="J11" s="418"/>
      <c r="K11" s="145" t="s">
        <v>443</v>
      </c>
      <c r="L11" s="146">
        <v>167.6</v>
      </c>
      <c r="M11" s="146">
        <v>309.8</v>
      </c>
      <c r="N11" s="146">
        <v>167.6</v>
      </c>
      <c r="O11" s="146">
        <v>190.3</v>
      </c>
      <c r="Q11" s="417"/>
      <c r="R11" s="417"/>
      <c r="S11" s="417"/>
    </row>
    <row r="12" spans="1:19" ht="13.75" customHeight="1" x14ac:dyDescent="0.3">
      <c r="A12" s="145" t="s">
        <v>444</v>
      </c>
      <c r="B12" s="153">
        <v>400</v>
      </c>
      <c r="C12" s="146">
        <f t="shared" ref="C12" si="10">AVERAGE(L12,L27)</f>
        <v>168.05</v>
      </c>
      <c r="D12" s="146">
        <f t="shared" si="1"/>
        <v>303.60000000000002</v>
      </c>
      <c r="E12" s="153">
        <v>200</v>
      </c>
      <c r="F12" s="146">
        <f t="shared" ref="F12" si="11">AVERAGE(N12,N27)</f>
        <v>168.05</v>
      </c>
      <c r="G12" s="146">
        <f t="shared" si="3"/>
        <v>196.8</v>
      </c>
      <c r="J12" s="418"/>
      <c r="K12" s="145" t="s">
        <v>444</v>
      </c>
      <c r="L12" s="146">
        <v>157.69999999999999</v>
      </c>
      <c r="M12" s="146">
        <v>295.10000000000002</v>
      </c>
      <c r="N12" s="146">
        <v>157.69999999999999</v>
      </c>
      <c r="O12" s="146">
        <v>193.6</v>
      </c>
      <c r="Q12" s="417"/>
      <c r="R12" s="417"/>
      <c r="S12" s="417"/>
    </row>
    <row r="13" spans="1:19" ht="14.25" customHeight="1" x14ac:dyDescent="0.3">
      <c r="A13" s="145" t="s">
        <v>445</v>
      </c>
      <c r="B13" s="153">
        <v>400</v>
      </c>
      <c r="C13" s="146">
        <f t="shared" ref="C13" si="12">AVERAGE(L13,L28)</f>
        <v>175.25</v>
      </c>
      <c r="D13" s="146">
        <f t="shared" si="1"/>
        <v>285.39999999999998</v>
      </c>
      <c r="E13" s="153">
        <v>200</v>
      </c>
      <c r="F13" s="146">
        <f t="shared" ref="F13" si="13">AVERAGE(N13,N28)</f>
        <v>175.25</v>
      </c>
      <c r="G13" s="146">
        <f t="shared" si="3"/>
        <v>198</v>
      </c>
      <c r="J13" s="418"/>
      <c r="K13" s="145" t="s">
        <v>445</v>
      </c>
      <c r="L13" s="146">
        <v>173.3</v>
      </c>
      <c r="M13" s="146">
        <v>285.39999999999998</v>
      </c>
      <c r="N13" s="146">
        <v>173.3</v>
      </c>
      <c r="O13" s="146">
        <v>198</v>
      </c>
      <c r="Q13" s="417" t="s">
        <v>446</v>
      </c>
      <c r="R13" s="417"/>
      <c r="S13" s="417"/>
    </row>
    <row r="14" spans="1:19" ht="13.75" customHeight="1" x14ac:dyDescent="0.3">
      <c r="A14" s="145" t="s">
        <v>447</v>
      </c>
      <c r="B14" s="153">
        <v>400</v>
      </c>
      <c r="C14" s="146">
        <f t="shared" ref="C14" si="14">AVERAGE(L14,L29)</f>
        <v>168.39999999999998</v>
      </c>
      <c r="D14" s="146">
        <f t="shared" si="1"/>
        <v>329.2</v>
      </c>
      <c r="E14" s="153">
        <v>200</v>
      </c>
      <c r="F14" s="146">
        <f t="shared" ref="F14" si="15">AVERAGE(N14,N29)</f>
        <v>168.39999999999998</v>
      </c>
      <c r="G14" s="146">
        <f t="shared" si="3"/>
        <v>194</v>
      </c>
      <c r="J14" s="418"/>
      <c r="K14" s="145" t="s">
        <v>447</v>
      </c>
      <c r="L14" s="146">
        <v>160.19999999999999</v>
      </c>
      <c r="M14" s="146">
        <v>329.2</v>
      </c>
      <c r="N14" s="146">
        <v>160.19999999999999</v>
      </c>
      <c r="O14" s="146">
        <v>190</v>
      </c>
      <c r="Q14" s="417"/>
      <c r="R14" s="417"/>
      <c r="S14" s="417"/>
    </row>
    <row r="15" spans="1:19" ht="13.75" customHeight="1" x14ac:dyDescent="0.3">
      <c r="A15" s="145" t="s">
        <v>448</v>
      </c>
      <c r="B15" s="153">
        <v>400</v>
      </c>
      <c r="C15" s="146">
        <f t="shared" ref="C15" si="16">AVERAGE(L15,L30)</f>
        <v>159.80000000000001</v>
      </c>
      <c r="D15" s="146">
        <f t="shared" si="1"/>
        <v>256.2</v>
      </c>
      <c r="E15" s="153">
        <v>200</v>
      </c>
      <c r="F15" s="146">
        <f t="shared" ref="F15" si="17">AVERAGE(N15,N30)</f>
        <v>159.80000000000001</v>
      </c>
      <c r="G15" s="146">
        <f t="shared" si="3"/>
        <v>191.1</v>
      </c>
      <c r="J15" s="418"/>
      <c r="K15" s="145" t="s">
        <v>448</v>
      </c>
      <c r="L15" s="146">
        <v>148.9</v>
      </c>
      <c r="M15" s="146">
        <v>209.4</v>
      </c>
      <c r="N15" s="146">
        <v>148.9</v>
      </c>
      <c r="O15" s="146">
        <v>172</v>
      </c>
      <c r="Q15" s="417"/>
      <c r="R15" s="417"/>
      <c r="S15" s="417"/>
    </row>
    <row r="16" spans="1:19" ht="13.75" customHeight="1" x14ac:dyDescent="0.3">
      <c r="A16" s="145" t="s">
        <v>449</v>
      </c>
      <c r="B16" s="153">
        <v>400</v>
      </c>
      <c r="C16" s="146">
        <f>AVERAGE(L16,L31)</f>
        <v>165.75</v>
      </c>
      <c r="D16" s="146">
        <f t="shared" si="1"/>
        <v>260</v>
      </c>
      <c r="E16" s="153">
        <v>200</v>
      </c>
      <c r="F16" s="146">
        <f>AVERAGE(N16,N31)</f>
        <v>165.75</v>
      </c>
      <c r="G16" s="146">
        <f t="shared" si="3"/>
        <v>190.5</v>
      </c>
      <c r="J16" s="418"/>
      <c r="K16" s="145" t="s">
        <v>449</v>
      </c>
      <c r="L16" s="146">
        <v>158.1</v>
      </c>
      <c r="M16" s="146">
        <v>221.7</v>
      </c>
      <c r="N16" s="146">
        <v>158.1</v>
      </c>
      <c r="O16" s="146">
        <v>186</v>
      </c>
      <c r="Q16" s="417"/>
      <c r="R16" s="417"/>
      <c r="S16" s="417"/>
    </row>
    <row r="17" spans="1:15" ht="13.75" customHeight="1" x14ac:dyDescent="0.3">
      <c r="A17" s="145" t="s">
        <v>450</v>
      </c>
      <c r="B17" s="153">
        <v>400</v>
      </c>
      <c r="C17" s="146">
        <f>AVERAGE(L17,L32)</f>
        <v>157.5</v>
      </c>
      <c r="D17" s="146">
        <f t="shared" si="1"/>
        <v>221</v>
      </c>
      <c r="E17" s="153">
        <v>200</v>
      </c>
      <c r="F17" s="146">
        <f>AVERAGE(N17,N32)</f>
        <v>157.5</v>
      </c>
      <c r="G17" s="146">
        <f t="shared" si="3"/>
        <v>189</v>
      </c>
      <c r="J17" s="418"/>
      <c r="K17" s="145" t="s">
        <v>450</v>
      </c>
      <c r="L17" s="146">
        <v>149</v>
      </c>
      <c r="M17" s="146">
        <v>221</v>
      </c>
      <c r="N17" s="146">
        <v>149</v>
      </c>
      <c r="O17" s="146">
        <v>179.6</v>
      </c>
    </row>
    <row r="18" spans="1:15" ht="13.75" customHeight="1" x14ac:dyDescent="0.3">
      <c r="A18" s="145" t="s">
        <v>451</v>
      </c>
      <c r="B18" s="153">
        <v>400</v>
      </c>
      <c r="C18" s="146">
        <f>AVERAGE(L18,L33)</f>
        <v>159.80000000000001</v>
      </c>
      <c r="D18" s="146">
        <f t="shared" si="1"/>
        <v>221.9</v>
      </c>
      <c r="E18" s="153">
        <v>200</v>
      </c>
      <c r="F18" s="146">
        <f>AVERAGE(N18,N33)</f>
        <v>159.80000000000001</v>
      </c>
      <c r="G18" s="146">
        <f t="shared" si="3"/>
        <v>187.8</v>
      </c>
      <c r="J18" s="418"/>
      <c r="K18" s="145" t="s">
        <v>451</v>
      </c>
      <c r="L18" s="146">
        <v>147.6</v>
      </c>
      <c r="M18" s="146">
        <v>203.7</v>
      </c>
      <c r="N18" s="146">
        <v>147.6</v>
      </c>
      <c r="O18" s="146">
        <v>173.7</v>
      </c>
    </row>
    <row r="19" spans="1:15" ht="13.75" customHeight="1" x14ac:dyDescent="0.3">
      <c r="J19" s="418"/>
      <c r="K19" s="148" t="s">
        <v>452</v>
      </c>
      <c r="L19" s="176">
        <f>AVERAGE(L7:L18)</f>
        <v>154.61666666666665</v>
      </c>
      <c r="M19" s="176">
        <f>MAX(M7:M18)</f>
        <v>329.2</v>
      </c>
      <c r="N19" s="176">
        <f>AVERAGE(N7:N18)</f>
        <v>154.61666666666665</v>
      </c>
      <c r="O19" s="176">
        <f>MAX(O7:O18)</f>
        <v>198</v>
      </c>
    </row>
    <row r="21" spans="1:15" ht="41.5" customHeight="1" x14ac:dyDescent="0.25">
      <c r="J21" s="147">
        <v>2022</v>
      </c>
      <c r="K21" s="147" t="s">
        <v>426</v>
      </c>
      <c r="L21" s="149" t="s">
        <v>430</v>
      </c>
      <c r="M21" s="149" t="s">
        <v>435</v>
      </c>
      <c r="N21" s="149" t="s">
        <v>433</v>
      </c>
      <c r="O21" s="149" t="s">
        <v>436</v>
      </c>
    </row>
    <row r="22" spans="1:15" ht="13.75" customHeight="1" x14ac:dyDescent="0.3">
      <c r="J22" s="418" t="s">
        <v>178</v>
      </c>
      <c r="K22" s="145" t="s">
        <v>437</v>
      </c>
      <c r="L22" s="146">
        <v>166.8</v>
      </c>
      <c r="M22" s="146">
        <v>221.8</v>
      </c>
      <c r="N22" s="146">
        <v>166.8</v>
      </c>
      <c r="O22" s="146">
        <v>187.2</v>
      </c>
    </row>
    <row r="23" spans="1:15" ht="13.75" customHeight="1" x14ac:dyDescent="0.3">
      <c r="J23" s="418"/>
      <c r="K23" s="145" t="s">
        <v>438</v>
      </c>
      <c r="L23" s="146">
        <v>165.7</v>
      </c>
      <c r="M23" s="146">
        <v>249</v>
      </c>
      <c r="N23" s="146">
        <v>165.7</v>
      </c>
      <c r="O23" s="146">
        <v>183.5</v>
      </c>
    </row>
    <row r="24" spans="1:15" ht="13.75" customHeight="1" x14ac:dyDescent="0.3">
      <c r="J24" s="418"/>
      <c r="K24" s="145" t="s">
        <v>439</v>
      </c>
      <c r="L24" s="146">
        <v>171.2</v>
      </c>
      <c r="M24" s="146">
        <v>230.1</v>
      </c>
      <c r="N24" s="146">
        <v>171.2</v>
      </c>
      <c r="O24" s="146">
        <v>186</v>
      </c>
    </row>
    <row r="25" spans="1:15" ht="13.75" customHeight="1" x14ac:dyDescent="0.3">
      <c r="J25" s="418"/>
      <c r="K25" s="145" t="s">
        <v>441</v>
      </c>
      <c r="L25" s="146">
        <v>165.5</v>
      </c>
      <c r="M25" s="146">
        <v>233.5</v>
      </c>
      <c r="N25" s="146">
        <v>165.5</v>
      </c>
      <c r="O25" s="146">
        <v>185.3</v>
      </c>
    </row>
    <row r="26" spans="1:15" ht="13.75" customHeight="1" x14ac:dyDescent="0.3">
      <c r="J26" s="418"/>
      <c r="K26" s="145" t="s">
        <v>443</v>
      </c>
      <c r="L26" s="146">
        <v>167.9</v>
      </c>
      <c r="M26" s="146">
        <v>276.39999999999998</v>
      </c>
      <c r="N26" s="146">
        <v>167.9</v>
      </c>
      <c r="O26" s="146">
        <v>195.4</v>
      </c>
    </row>
    <row r="27" spans="1:15" ht="13.75" customHeight="1" x14ac:dyDescent="0.3">
      <c r="J27" s="418"/>
      <c r="K27" s="145" t="s">
        <v>444</v>
      </c>
      <c r="L27" s="146">
        <v>178.4</v>
      </c>
      <c r="M27" s="146">
        <v>303.60000000000002</v>
      </c>
      <c r="N27" s="146">
        <v>178.4</v>
      </c>
      <c r="O27" s="146">
        <v>196.8</v>
      </c>
    </row>
    <row r="28" spans="1:15" ht="13.75" customHeight="1" x14ac:dyDescent="0.3">
      <c r="J28" s="418"/>
      <c r="K28" s="145" t="s">
        <v>445</v>
      </c>
      <c r="L28" s="146">
        <v>177.2</v>
      </c>
      <c r="M28" s="146">
        <v>281.60000000000002</v>
      </c>
      <c r="N28" s="146">
        <v>177.2</v>
      </c>
      <c r="O28" s="146">
        <v>196.2</v>
      </c>
    </row>
    <row r="29" spans="1:15" ht="13.75" customHeight="1" x14ac:dyDescent="0.3">
      <c r="J29" s="418"/>
      <c r="K29" s="145" t="s">
        <v>447</v>
      </c>
      <c r="L29" s="146">
        <v>176.6</v>
      </c>
      <c r="M29" s="146">
        <v>246</v>
      </c>
      <c r="N29" s="146">
        <v>176.6</v>
      </c>
      <c r="O29" s="146">
        <v>194</v>
      </c>
    </row>
    <row r="30" spans="1:15" ht="13.75" customHeight="1" x14ac:dyDescent="0.3">
      <c r="J30" s="418"/>
      <c r="K30" s="145" t="s">
        <v>448</v>
      </c>
      <c r="L30" s="146">
        <v>170.7</v>
      </c>
      <c r="M30" s="146">
        <v>256.2</v>
      </c>
      <c r="N30" s="146">
        <v>170.7</v>
      </c>
      <c r="O30" s="146">
        <v>191.1</v>
      </c>
    </row>
    <row r="31" spans="1:15" ht="13.75" customHeight="1" x14ac:dyDescent="0.3">
      <c r="J31" s="418"/>
      <c r="K31" s="145" t="s">
        <v>449</v>
      </c>
      <c r="L31" s="146">
        <v>173.4</v>
      </c>
      <c r="M31" s="146">
        <v>260</v>
      </c>
      <c r="N31" s="146">
        <v>173.4</v>
      </c>
      <c r="O31" s="146">
        <v>190.5</v>
      </c>
    </row>
    <row r="32" spans="1:15" ht="13.75" customHeight="1" x14ac:dyDescent="0.3">
      <c r="J32" s="418"/>
      <c r="K32" s="145" t="s">
        <v>450</v>
      </c>
      <c r="L32" s="146">
        <v>166</v>
      </c>
      <c r="M32" s="146">
        <v>220.8</v>
      </c>
      <c r="N32" s="146">
        <v>166</v>
      </c>
      <c r="O32" s="146">
        <v>189</v>
      </c>
    </row>
    <row r="33" spans="1:15" ht="13.75" customHeight="1" x14ac:dyDescent="0.3">
      <c r="J33" s="418"/>
      <c r="K33" s="145" t="s">
        <v>451</v>
      </c>
      <c r="L33" s="146">
        <v>172</v>
      </c>
      <c r="M33" s="146">
        <v>221.9</v>
      </c>
      <c r="N33" s="146">
        <v>172</v>
      </c>
      <c r="O33" s="146">
        <v>187.8</v>
      </c>
    </row>
    <row r="34" spans="1:15" ht="13.75" customHeight="1" x14ac:dyDescent="0.3">
      <c r="J34" s="418"/>
      <c r="K34" s="148" t="s">
        <v>452</v>
      </c>
      <c r="L34" s="176">
        <f>AVERAGE(L22:L33)</f>
        <v>170.95000000000002</v>
      </c>
      <c r="M34" s="176">
        <f>MAX(M22:M33)</f>
        <v>303.60000000000002</v>
      </c>
      <c r="N34" s="176">
        <f t="shared" ref="N34" si="18">AVERAGE(N22:N33)</f>
        <v>170.95000000000002</v>
      </c>
      <c r="O34" s="176">
        <f>MAX(O22:O33)</f>
        <v>196.8</v>
      </c>
    </row>
    <row r="36" spans="1:15" ht="41.5" customHeight="1" x14ac:dyDescent="0.25">
      <c r="J36" s="147" t="s">
        <v>139</v>
      </c>
      <c r="K36" s="147" t="s">
        <v>426</v>
      </c>
      <c r="L36" s="149" t="s">
        <v>430</v>
      </c>
      <c r="M36" s="149" t="s">
        <v>435</v>
      </c>
      <c r="N36" s="149" t="s">
        <v>433</v>
      </c>
      <c r="O36" s="149" t="s">
        <v>436</v>
      </c>
    </row>
    <row r="37" spans="1:15" ht="13.75" customHeight="1" x14ac:dyDescent="0.3">
      <c r="J37" s="418" t="s">
        <v>179</v>
      </c>
      <c r="K37" s="145" t="s">
        <v>437</v>
      </c>
      <c r="L37" s="146"/>
      <c r="M37" s="146"/>
      <c r="N37" s="146"/>
      <c r="O37" s="146"/>
    </row>
    <row r="38" spans="1:15" ht="13.75" customHeight="1" x14ac:dyDescent="0.3">
      <c r="J38" s="418"/>
      <c r="K38" s="145" t="s">
        <v>438</v>
      </c>
      <c r="L38" s="146"/>
      <c r="M38" s="146"/>
      <c r="N38" s="146"/>
      <c r="O38" s="146"/>
    </row>
    <row r="39" spans="1:15" ht="13.75" customHeight="1" x14ac:dyDescent="0.3">
      <c r="J39" s="418"/>
      <c r="K39" s="145" t="s">
        <v>439</v>
      </c>
      <c r="L39" s="146"/>
      <c r="M39" s="146"/>
      <c r="N39" s="146"/>
      <c r="O39" s="146"/>
    </row>
    <row r="40" spans="1:15" ht="13.75" customHeight="1" x14ac:dyDescent="0.3">
      <c r="J40" s="418"/>
      <c r="K40" s="145" t="s">
        <v>441</v>
      </c>
      <c r="L40" s="146"/>
      <c r="M40" s="146"/>
      <c r="N40" s="146"/>
      <c r="O40" s="146"/>
    </row>
    <row r="41" spans="1:15" ht="13.75" customHeight="1" x14ac:dyDescent="0.3">
      <c r="J41" s="418"/>
      <c r="K41" s="145" t="s">
        <v>443</v>
      </c>
      <c r="L41" s="146"/>
      <c r="M41" s="146"/>
      <c r="N41" s="146"/>
      <c r="O41" s="146"/>
    </row>
    <row r="42" spans="1:15" ht="13.75" customHeight="1" x14ac:dyDescent="0.3">
      <c r="J42" s="418"/>
      <c r="K42" s="145" t="s">
        <v>444</v>
      </c>
      <c r="L42" s="146"/>
      <c r="M42" s="146"/>
      <c r="N42" s="146"/>
      <c r="O42" s="146"/>
    </row>
    <row r="43" spans="1:15" ht="13.75" customHeight="1" x14ac:dyDescent="0.3">
      <c r="J43" s="418"/>
      <c r="K43" s="145" t="s">
        <v>445</v>
      </c>
      <c r="L43" s="146"/>
      <c r="M43" s="146"/>
      <c r="N43" s="146"/>
      <c r="O43" s="146"/>
    </row>
    <row r="44" spans="1:15" ht="13.75" customHeight="1" x14ac:dyDescent="0.3">
      <c r="J44" s="418"/>
      <c r="K44" s="145" t="s">
        <v>447</v>
      </c>
      <c r="L44" s="146"/>
      <c r="M44" s="146"/>
      <c r="N44" s="146"/>
      <c r="O44" s="146"/>
    </row>
    <row r="45" spans="1:15" ht="13.75" customHeight="1" x14ac:dyDescent="0.3">
      <c r="J45" s="418"/>
      <c r="K45" s="145" t="s">
        <v>448</v>
      </c>
      <c r="L45" s="146"/>
      <c r="M45" s="146"/>
      <c r="N45" s="146"/>
      <c r="O45" s="146"/>
    </row>
    <row r="46" spans="1:15" ht="13.75" customHeight="1" x14ac:dyDescent="0.3">
      <c r="J46" s="418"/>
      <c r="K46" s="145" t="s">
        <v>449</v>
      </c>
      <c r="L46" s="146"/>
      <c r="M46" s="146"/>
      <c r="N46" s="146"/>
      <c r="O46" s="146"/>
    </row>
    <row r="47" spans="1:15" ht="13.75" customHeight="1" x14ac:dyDescent="0.3">
      <c r="J47" s="418"/>
      <c r="K47" s="145" t="s">
        <v>450</v>
      </c>
      <c r="L47" s="146"/>
      <c r="M47" s="146"/>
      <c r="N47" s="146"/>
      <c r="O47" s="146"/>
    </row>
    <row r="48" spans="1:15" ht="13.75" customHeight="1" x14ac:dyDescent="0.3">
      <c r="A48" s="430" t="s">
        <v>322</v>
      </c>
      <c r="B48" s="431"/>
      <c r="C48" s="431"/>
      <c r="D48" s="431"/>
      <c r="E48" s="431"/>
      <c r="F48" s="431"/>
      <c r="G48" s="432"/>
      <c r="J48" s="418"/>
      <c r="K48" s="145" t="s">
        <v>451</v>
      </c>
      <c r="L48" s="146"/>
      <c r="M48" s="146"/>
      <c r="N48" s="146"/>
      <c r="O48" s="146"/>
    </row>
    <row r="49" spans="1:15" ht="13.75" customHeight="1" x14ac:dyDescent="0.3">
      <c r="A49" s="421"/>
      <c r="B49" s="422"/>
      <c r="C49" s="422"/>
      <c r="D49" s="422"/>
      <c r="E49" s="422"/>
      <c r="F49" s="422"/>
      <c r="G49" s="423"/>
      <c r="J49" s="418"/>
      <c r="K49" s="148" t="s">
        <v>452</v>
      </c>
      <c r="L49" s="148" t="e">
        <v>#DIV/0!</v>
      </c>
      <c r="M49" s="148">
        <v>0</v>
      </c>
      <c r="N49" s="148" t="e">
        <v>#DIV/0!</v>
      </c>
      <c r="O49" s="148">
        <v>0</v>
      </c>
    </row>
    <row r="50" spans="1:15" ht="13.75" customHeight="1" x14ac:dyDescent="0.25">
      <c r="A50" s="424"/>
      <c r="B50" s="425"/>
      <c r="C50" s="425"/>
      <c r="D50" s="425"/>
      <c r="E50" s="425"/>
      <c r="F50" s="425"/>
      <c r="G50" s="426"/>
    </row>
    <row r="51" spans="1:15" ht="41.5" customHeight="1" x14ac:dyDescent="0.25">
      <c r="A51" s="424"/>
      <c r="B51" s="425"/>
      <c r="C51" s="425"/>
      <c r="D51" s="425"/>
      <c r="E51" s="425"/>
      <c r="F51" s="425"/>
      <c r="G51" s="426"/>
      <c r="J51" s="147" t="s">
        <v>139</v>
      </c>
      <c r="K51" s="147" t="s">
        <v>426</v>
      </c>
      <c r="L51" s="149" t="s">
        <v>430</v>
      </c>
      <c r="M51" s="149" t="s">
        <v>435</v>
      </c>
      <c r="N51" s="149" t="s">
        <v>433</v>
      </c>
      <c r="O51" s="149" t="s">
        <v>436</v>
      </c>
    </row>
    <row r="52" spans="1:15" ht="13.75" customHeight="1" x14ac:dyDescent="0.3">
      <c r="A52" s="427"/>
      <c r="B52" s="428"/>
      <c r="C52" s="428"/>
      <c r="D52" s="428"/>
      <c r="E52" s="428"/>
      <c r="F52" s="428"/>
      <c r="G52" s="429"/>
      <c r="J52" s="418" t="s">
        <v>180</v>
      </c>
      <c r="K52" s="145" t="s">
        <v>437</v>
      </c>
      <c r="L52" s="146"/>
      <c r="M52" s="146"/>
      <c r="N52" s="146"/>
      <c r="O52" s="146"/>
    </row>
    <row r="53" spans="1:15" ht="13.75" customHeight="1" x14ac:dyDescent="0.3">
      <c r="J53" s="418"/>
      <c r="K53" s="145" t="s">
        <v>438</v>
      </c>
      <c r="L53" s="146"/>
      <c r="M53" s="146"/>
      <c r="N53" s="146"/>
      <c r="O53" s="146"/>
    </row>
    <row r="54" spans="1:15" ht="13.75" customHeight="1" x14ac:dyDescent="0.3">
      <c r="J54" s="418"/>
      <c r="K54" s="145" t="s">
        <v>439</v>
      </c>
      <c r="L54" s="146"/>
      <c r="M54" s="146"/>
      <c r="N54" s="146"/>
      <c r="O54" s="146"/>
    </row>
    <row r="55" spans="1:15" ht="13.75" customHeight="1" x14ac:dyDescent="0.3">
      <c r="J55" s="418"/>
      <c r="K55" s="145" t="s">
        <v>441</v>
      </c>
      <c r="L55" s="146"/>
      <c r="M55" s="146"/>
      <c r="N55" s="146"/>
      <c r="O55" s="146"/>
    </row>
    <row r="56" spans="1:15" ht="13.75" customHeight="1" x14ac:dyDescent="0.3">
      <c r="J56" s="418"/>
      <c r="K56" s="145" t="s">
        <v>443</v>
      </c>
      <c r="L56" s="146"/>
      <c r="M56" s="146"/>
      <c r="N56" s="146"/>
      <c r="O56" s="146"/>
    </row>
    <row r="57" spans="1:15" ht="13.75" customHeight="1" x14ac:dyDescent="0.3">
      <c r="J57" s="418"/>
      <c r="K57" s="145" t="s">
        <v>444</v>
      </c>
      <c r="L57" s="146"/>
      <c r="M57" s="146"/>
      <c r="N57" s="146"/>
      <c r="O57" s="146"/>
    </row>
    <row r="58" spans="1:15" ht="13.75" customHeight="1" x14ac:dyDescent="0.3">
      <c r="J58" s="418"/>
      <c r="K58" s="145" t="s">
        <v>445</v>
      </c>
      <c r="L58" s="146"/>
      <c r="M58" s="146"/>
      <c r="N58" s="146"/>
      <c r="O58" s="146"/>
    </row>
    <row r="59" spans="1:15" ht="13.75" customHeight="1" x14ac:dyDescent="0.3">
      <c r="J59" s="418"/>
      <c r="K59" s="145" t="s">
        <v>447</v>
      </c>
      <c r="L59" s="146"/>
      <c r="M59" s="146"/>
      <c r="N59" s="146"/>
      <c r="O59" s="146"/>
    </row>
    <row r="60" spans="1:15" ht="13.75" customHeight="1" x14ac:dyDescent="0.3">
      <c r="J60" s="418"/>
      <c r="K60" s="145" t="s">
        <v>448</v>
      </c>
      <c r="L60" s="146"/>
      <c r="M60" s="146"/>
      <c r="N60" s="146"/>
      <c r="O60" s="146"/>
    </row>
    <row r="61" spans="1:15" ht="13.75" customHeight="1" x14ac:dyDescent="0.3">
      <c r="J61" s="418"/>
      <c r="K61" s="145" t="s">
        <v>449</v>
      </c>
      <c r="L61" s="146"/>
      <c r="M61" s="146"/>
      <c r="N61" s="146"/>
      <c r="O61" s="146"/>
    </row>
    <row r="62" spans="1:15" ht="13.75" customHeight="1" x14ac:dyDescent="0.3">
      <c r="J62" s="418"/>
      <c r="K62" s="145" t="s">
        <v>450</v>
      </c>
      <c r="L62" s="146"/>
      <c r="M62" s="146"/>
      <c r="N62" s="146"/>
      <c r="O62" s="146"/>
    </row>
    <row r="63" spans="1:15" ht="13.75" customHeight="1" x14ac:dyDescent="0.3">
      <c r="J63" s="418"/>
      <c r="K63" s="145" t="s">
        <v>451</v>
      </c>
      <c r="L63" s="146"/>
      <c r="M63" s="146"/>
      <c r="N63" s="146"/>
      <c r="O63" s="146"/>
    </row>
    <row r="64" spans="1:15" ht="13.75" customHeight="1" x14ac:dyDescent="0.3">
      <c r="J64" s="418"/>
      <c r="K64" s="148" t="s">
        <v>452</v>
      </c>
      <c r="L64" s="148" t="e">
        <v>#DIV/0!</v>
      </c>
      <c r="M64" s="148">
        <v>0</v>
      </c>
      <c r="N64" s="148" t="e">
        <v>#DIV/0!</v>
      </c>
      <c r="O64" s="148">
        <v>0</v>
      </c>
    </row>
    <row r="66" spans="10:15" ht="41.5" customHeight="1" x14ac:dyDescent="0.25">
      <c r="J66" s="147" t="s">
        <v>139</v>
      </c>
      <c r="K66" s="147" t="s">
        <v>426</v>
      </c>
      <c r="L66" s="149" t="s">
        <v>430</v>
      </c>
      <c r="M66" s="149" t="s">
        <v>435</v>
      </c>
      <c r="N66" s="149" t="s">
        <v>433</v>
      </c>
      <c r="O66" s="149" t="s">
        <v>436</v>
      </c>
    </row>
    <row r="67" spans="10:15" ht="13.75" customHeight="1" x14ac:dyDescent="0.3">
      <c r="J67" s="418" t="s">
        <v>181</v>
      </c>
      <c r="K67" s="145" t="s">
        <v>437</v>
      </c>
      <c r="L67" s="146"/>
      <c r="M67" s="146"/>
      <c r="N67" s="146"/>
      <c r="O67" s="146"/>
    </row>
    <row r="68" spans="10:15" ht="13.75" customHeight="1" x14ac:dyDescent="0.3">
      <c r="J68" s="418"/>
      <c r="K68" s="145" t="s">
        <v>438</v>
      </c>
      <c r="L68" s="146"/>
      <c r="M68" s="146"/>
      <c r="N68" s="146"/>
      <c r="O68" s="146"/>
    </row>
    <row r="69" spans="10:15" ht="13.75" customHeight="1" x14ac:dyDescent="0.3">
      <c r="J69" s="418"/>
      <c r="K69" s="145" t="s">
        <v>439</v>
      </c>
      <c r="L69" s="146"/>
      <c r="M69" s="146"/>
      <c r="N69" s="146"/>
      <c r="O69" s="146"/>
    </row>
    <row r="70" spans="10:15" ht="13.75" customHeight="1" x14ac:dyDescent="0.3">
      <c r="J70" s="418"/>
      <c r="K70" s="145" t="s">
        <v>441</v>
      </c>
      <c r="L70" s="146"/>
      <c r="M70" s="146"/>
      <c r="N70" s="146"/>
      <c r="O70" s="146"/>
    </row>
    <row r="71" spans="10:15" ht="13.75" customHeight="1" x14ac:dyDescent="0.3">
      <c r="J71" s="418"/>
      <c r="K71" s="145" t="s">
        <v>443</v>
      </c>
      <c r="L71" s="146"/>
      <c r="M71" s="146"/>
      <c r="N71" s="146"/>
      <c r="O71" s="146"/>
    </row>
    <row r="72" spans="10:15" ht="13.75" customHeight="1" x14ac:dyDescent="0.3">
      <c r="J72" s="418"/>
      <c r="K72" s="145" t="s">
        <v>444</v>
      </c>
      <c r="L72" s="146"/>
      <c r="M72" s="146"/>
      <c r="N72" s="146"/>
      <c r="O72" s="146"/>
    </row>
    <row r="73" spans="10:15" ht="13.75" customHeight="1" x14ac:dyDescent="0.3">
      <c r="J73" s="418"/>
      <c r="K73" s="145" t="s">
        <v>445</v>
      </c>
      <c r="L73" s="146"/>
      <c r="M73" s="146"/>
      <c r="N73" s="146"/>
      <c r="O73" s="146"/>
    </row>
    <row r="74" spans="10:15" ht="13.75" customHeight="1" x14ac:dyDescent="0.3">
      <c r="J74" s="418"/>
      <c r="K74" s="145" t="s">
        <v>447</v>
      </c>
      <c r="L74" s="146"/>
      <c r="M74" s="146"/>
      <c r="N74" s="146"/>
      <c r="O74" s="146"/>
    </row>
    <row r="75" spans="10:15" ht="13.75" customHeight="1" x14ac:dyDescent="0.3">
      <c r="J75" s="418"/>
      <c r="K75" s="145" t="s">
        <v>448</v>
      </c>
      <c r="L75" s="146"/>
      <c r="M75" s="146"/>
      <c r="N75" s="146"/>
      <c r="O75" s="146"/>
    </row>
    <row r="76" spans="10:15" ht="13.75" customHeight="1" x14ac:dyDescent="0.3">
      <c r="J76" s="418"/>
      <c r="K76" s="145" t="s">
        <v>449</v>
      </c>
      <c r="L76" s="146"/>
      <c r="M76" s="146"/>
      <c r="N76" s="146"/>
      <c r="O76" s="146"/>
    </row>
    <row r="77" spans="10:15" ht="13.75" customHeight="1" x14ac:dyDescent="0.3">
      <c r="J77" s="418"/>
      <c r="K77" s="145" t="s">
        <v>450</v>
      </c>
      <c r="L77" s="146"/>
      <c r="M77" s="146"/>
      <c r="N77" s="146"/>
      <c r="O77" s="146"/>
    </row>
    <row r="78" spans="10:15" ht="13.75" customHeight="1" x14ac:dyDescent="0.3">
      <c r="J78" s="418"/>
      <c r="K78" s="145" t="s">
        <v>451</v>
      </c>
      <c r="L78" s="146"/>
      <c r="M78" s="146"/>
      <c r="N78" s="146"/>
      <c r="O78" s="146"/>
    </row>
    <row r="79" spans="10:15" ht="13.75" customHeight="1" x14ac:dyDescent="0.3">
      <c r="J79" s="418"/>
      <c r="K79" s="148" t="s">
        <v>452</v>
      </c>
      <c r="L79" s="148" t="e">
        <v>#DIV/0!</v>
      </c>
      <c r="M79" s="148">
        <v>0</v>
      </c>
      <c r="N79" s="148" t="e">
        <v>#DIV/0!</v>
      </c>
      <c r="O79" s="148">
        <v>0</v>
      </c>
    </row>
  </sheetData>
  <mergeCells count="13">
    <mergeCell ref="Q4:S8"/>
    <mergeCell ref="Q10:S12"/>
    <mergeCell ref="Q13:S16"/>
    <mergeCell ref="J67:J79"/>
    <mergeCell ref="B5:D5"/>
    <mergeCell ref="E5:G5"/>
    <mergeCell ref="J5:O5"/>
    <mergeCell ref="J7:J19"/>
    <mergeCell ref="J22:J34"/>
    <mergeCell ref="J37:J49"/>
    <mergeCell ref="A48:G48"/>
    <mergeCell ref="A49:G52"/>
    <mergeCell ref="J52:J64"/>
  </mergeCells>
  <pageMargins left="0.75" right="0.75" top="1" bottom="1" header="0.5" footer="0.5"/>
  <pageSetup orientation="portrait"/>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A1736-03F8-45EA-9EE9-F41F29EE3306}">
  <sheetPr>
    <tabColor rgb="FF00B050"/>
  </sheetPr>
  <dimension ref="A1:S79"/>
  <sheetViews>
    <sheetView workbookViewId="0"/>
  </sheetViews>
  <sheetFormatPr defaultRowHeight="13.75" customHeight="1" x14ac:dyDescent="0.25"/>
  <cols>
    <col min="1" max="1" width="14" customWidth="1"/>
    <col min="2" max="4" width="17" customWidth="1"/>
    <col min="5" max="5" width="14.7265625" customWidth="1"/>
    <col min="6" max="7" width="17" customWidth="1"/>
    <col min="8" max="11" width="9.26953125" customWidth="1"/>
    <col min="12" max="12" width="15.453125" customWidth="1"/>
    <col min="13" max="13" width="17.453125" customWidth="1"/>
    <col min="14" max="14" width="13.7265625" customWidth="1"/>
    <col min="15" max="15" width="15" customWidth="1"/>
    <col min="16" max="18" width="9.26953125" customWidth="1"/>
    <col min="19" max="19" width="21.7265625" customWidth="1"/>
    <col min="20" max="256" width="9.26953125" customWidth="1"/>
    <col min="257" max="257" width="14" customWidth="1"/>
    <col min="258" max="263" width="10.26953125" customWidth="1"/>
    <col min="264" max="500" width="9.26953125" customWidth="1"/>
  </cols>
  <sheetData>
    <row r="1" spans="1:19" ht="15" customHeight="1" x14ac:dyDescent="0.35">
      <c r="A1" s="2" t="s">
        <v>501</v>
      </c>
      <c r="E1" s="197" t="s">
        <v>497</v>
      </c>
    </row>
    <row r="3" spans="1:19" ht="14.5" customHeight="1" x14ac:dyDescent="0.35">
      <c r="A3" s="150" t="s">
        <v>479</v>
      </c>
      <c r="D3" s="154" t="s">
        <v>422</v>
      </c>
      <c r="G3" s="155" t="s">
        <v>423</v>
      </c>
      <c r="J3" s="125" t="s">
        <v>479</v>
      </c>
      <c r="L3" s="125"/>
      <c r="N3" s="125" t="s">
        <v>424</v>
      </c>
      <c r="Q3" s="157" t="s">
        <v>2</v>
      </c>
      <c r="R3" s="144"/>
      <c r="S3" s="144"/>
    </row>
    <row r="4" spans="1:19" ht="14.15" customHeight="1" x14ac:dyDescent="0.25">
      <c r="Q4" s="390" t="s">
        <v>425</v>
      </c>
      <c r="R4" s="390"/>
      <c r="S4" s="390"/>
    </row>
    <row r="5" spans="1:19" ht="16.399999999999999" customHeight="1" x14ac:dyDescent="0.3">
      <c r="A5" s="151" t="s">
        <v>426</v>
      </c>
      <c r="B5" s="420" t="s">
        <v>427</v>
      </c>
      <c r="C5" s="420"/>
      <c r="D5" s="420"/>
      <c r="E5" s="420" t="s">
        <v>428</v>
      </c>
      <c r="F5" s="420"/>
      <c r="G5" s="420"/>
      <c r="J5" s="419"/>
      <c r="K5" s="419"/>
      <c r="L5" s="419"/>
      <c r="M5" s="419"/>
      <c r="N5" s="419"/>
      <c r="O5" s="419"/>
      <c r="Q5" s="390"/>
      <c r="R5" s="390"/>
      <c r="S5" s="390"/>
    </row>
    <row r="6" spans="1:19" ht="37.5" customHeight="1" x14ac:dyDescent="0.25">
      <c r="A6" s="152">
        <v>2022</v>
      </c>
      <c r="B6" s="149" t="s">
        <v>480</v>
      </c>
      <c r="C6" s="149" t="s">
        <v>430</v>
      </c>
      <c r="D6" s="149" t="s">
        <v>431</v>
      </c>
      <c r="E6" s="149" t="s">
        <v>481</v>
      </c>
      <c r="F6" s="149" t="s">
        <v>433</v>
      </c>
      <c r="G6" s="149" t="s">
        <v>434</v>
      </c>
      <c r="H6" s="156"/>
      <c r="J6" s="147">
        <v>2022</v>
      </c>
      <c r="K6" s="147" t="s">
        <v>426</v>
      </c>
      <c r="L6" s="149" t="s">
        <v>430</v>
      </c>
      <c r="M6" s="149" t="s">
        <v>435</v>
      </c>
      <c r="N6" s="149" t="s">
        <v>433</v>
      </c>
      <c r="O6" s="149" t="s">
        <v>436</v>
      </c>
      <c r="Q6" s="390"/>
      <c r="R6" s="390"/>
      <c r="S6" s="390"/>
    </row>
    <row r="7" spans="1:19" ht="13.75" customHeight="1" x14ac:dyDescent="0.3">
      <c r="A7" s="145" t="s">
        <v>437</v>
      </c>
      <c r="B7" s="153">
        <v>20</v>
      </c>
      <c r="C7" s="146">
        <f>AVERAGE(L7,L22)</f>
        <v>0.85</v>
      </c>
      <c r="D7" s="146">
        <f>MAX(M7,M22)</f>
        <v>17.7</v>
      </c>
      <c r="E7" s="153">
        <v>10</v>
      </c>
      <c r="F7" s="146">
        <f>AVERAGE(N7,N22)</f>
        <v>0.85</v>
      </c>
      <c r="G7" s="146">
        <f>MAX(O7,O22)</f>
        <v>3</v>
      </c>
      <c r="J7" s="418" t="s">
        <v>177</v>
      </c>
      <c r="K7" s="145" t="s">
        <v>437</v>
      </c>
      <c r="L7" s="146">
        <v>0.7</v>
      </c>
      <c r="M7" s="146">
        <v>13.9</v>
      </c>
      <c r="N7" s="146">
        <v>0.7</v>
      </c>
      <c r="O7" s="146">
        <v>1.1000000000000001</v>
      </c>
      <c r="Q7" s="390"/>
      <c r="R7" s="390"/>
      <c r="S7" s="390"/>
    </row>
    <row r="8" spans="1:19" ht="13.75" customHeight="1" x14ac:dyDescent="0.3">
      <c r="A8" s="145" t="s">
        <v>438</v>
      </c>
      <c r="B8" s="153">
        <v>20</v>
      </c>
      <c r="C8" s="146">
        <f t="shared" ref="C8" si="0">AVERAGE(L8,L23)</f>
        <v>0.75</v>
      </c>
      <c r="D8" s="146">
        <f t="shared" ref="D8:D18" si="1">MAX(M8,M23)</f>
        <v>41</v>
      </c>
      <c r="E8" s="153">
        <v>10</v>
      </c>
      <c r="F8" s="146">
        <f t="shared" ref="F8" si="2">AVERAGE(N8,N23)</f>
        <v>0.75</v>
      </c>
      <c r="G8" s="146">
        <f t="shared" ref="G8:G18" si="3">MAX(O8,O23)</f>
        <v>1.6</v>
      </c>
      <c r="J8" s="418"/>
      <c r="K8" s="145" t="s">
        <v>438</v>
      </c>
      <c r="L8" s="146">
        <v>0.6</v>
      </c>
      <c r="M8" s="146">
        <v>17.5</v>
      </c>
      <c r="N8" s="146">
        <v>0.6</v>
      </c>
      <c r="O8" s="146">
        <v>0.9</v>
      </c>
      <c r="Q8" s="390"/>
      <c r="R8" s="390"/>
      <c r="S8" s="390"/>
    </row>
    <row r="9" spans="1:19" ht="13.75" customHeight="1" x14ac:dyDescent="0.3">
      <c r="A9" s="145" t="s">
        <v>439</v>
      </c>
      <c r="B9" s="153">
        <v>20</v>
      </c>
      <c r="C9" s="146">
        <f t="shared" ref="C9" si="4">AVERAGE(L9,L24)</f>
        <v>0.85</v>
      </c>
      <c r="D9" s="146">
        <f t="shared" si="1"/>
        <v>23.6</v>
      </c>
      <c r="E9" s="153">
        <v>10</v>
      </c>
      <c r="F9" s="146">
        <f t="shared" ref="F9" si="5">AVERAGE(N9,N24)</f>
        <v>0.85</v>
      </c>
      <c r="G9" s="146">
        <f t="shared" si="3"/>
        <v>3.5</v>
      </c>
      <c r="J9" s="418"/>
      <c r="K9" s="145" t="s">
        <v>439</v>
      </c>
      <c r="L9" s="146">
        <v>0.7</v>
      </c>
      <c r="M9" s="146">
        <v>15</v>
      </c>
      <c r="N9" s="146">
        <v>0.7</v>
      </c>
      <c r="O9" s="146">
        <v>1.7</v>
      </c>
      <c r="Q9" s="158" t="s">
        <v>440</v>
      </c>
    </row>
    <row r="10" spans="1:19" ht="14.25" customHeight="1" x14ac:dyDescent="0.3">
      <c r="A10" s="145" t="s">
        <v>441</v>
      </c>
      <c r="B10" s="153">
        <v>20</v>
      </c>
      <c r="C10" s="146">
        <f t="shared" ref="C10" si="6">AVERAGE(L10,L25)</f>
        <v>1.25</v>
      </c>
      <c r="D10" s="146">
        <f t="shared" si="1"/>
        <v>95.8</v>
      </c>
      <c r="E10" s="153">
        <v>10</v>
      </c>
      <c r="F10" s="146">
        <f t="shared" ref="F10" si="7">AVERAGE(N10,N25)</f>
        <v>1.25</v>
      </c>
      <c r="G10" s="146">
        <f t="shared" si="3"/>
        <v>2.7</v>
      </c>
      <c r="J10" s="418"/>
      <c r="K10" s="145" t="s">
        <v>441</v>
      </c>
      <c r="L10" s="146">
        <v>1.1000000000000001</v>
      </c>
      <c r="M10" s="146">
        <v>60.6</v>
      </c>
      <c r="N10" s="146">
        <v>1.1000000000000001</v>
      </c>
      <c r="O10" s="146">
        <v>2.7</v>
      </c>
      <c r="Q10" s="417" t="s">
        <v>442</v>
      </c>
      <c r="R10" s="417"/>
      <c r="S10" s="417"/>
    </row>
    <row r="11" spans="1:19" ht="13.75" customHeight="1" x14ac:dyDescent="0.3">
      <c r="A11" s="145" t="s">
        <v>443</v>
      </c>
      <c r="B11" s="153">
        <v>20</v>
      </c>
      <c r="C11" s="146">
        <f t="shared" ref="C11" si="8">AVERAGE(L11,L26)</f>
        <v>1.1000000000000001</v>
      </c>
      <c r="D11" s="146">
        <f t="shared" si="1"/>
        <v>91.3</v>
      </c>
      <c r="E11" s="153">
        <v>10</v>
      </c>
      <c r="F11" s="146">
        <f t="shared" ref="F11" si="9">AVERAGE(N11,N26)</f>
        <v>1.1000000000000001</v>
      </c>
      <c r="G11" s="146">
        <f t="shared" si="3"/>
        <v>7.4</v>
      </c>
      <c r="J11" s="418"/>
      <c r="K11" s="145" t="s">
        <v>443</v>
      </c>
      <c r="L11" s="146">
        <v>1.1000000000000001</v>
      </c>
      <c r="M11" s="146">
        <v>32.4</v>
      </c>
      <c r="N11" s="146">
        <v>1.1000000000000001</v>
      </c>
      <c r="O11" s="146">
        <v>7.4</v>
      </c>
      <c r="Q11" s="417"/>
      <c r="R11" s="417"/>
      <c r="S11" s="417"/>
    </row>
    <row r="12" spans="1:19" ht="13.75" customHeight="1" x14ac:dyDescent="0.3">
      <c r="A12" s="145" t="s">
        <v>444</v>
      </c>
      <c r="B12" s="153">
        <v>20</v>
      </c>
      <c r="C12" s="146">
        <f t="shared" ref="C12" si="10">AVERAGE(L12,L27)</f>
        <v>0.9</v>
      </c>
      <c r="D12" s="146">
        <f t="shared" si="1"/>
        <v>38.1</v>
      </c>
      <c r="E12" s="153">
        <v>10</v>
      </c>
      <c r="F12" s="146">
        <f t="shared" ref="F12" si="11">AVERAGE(N12,N27)</f>
        <v>0.9</v>
      </c>
      <c r="G12" s="146">
        <f t="shared" si="3"/>
        <v>2.4</v>
      </c>
      <c r="J12" s="418"/>
      <c r="K12" s="145" t="s">
        <v>444</v>
      </c>
      <c r="L12" s="146">
        <v>0.8</v>
      </c>
      <c r="M12" s="146">
        <v>27.8</v>
      </c>
      <c r="N12" s="146">
        <v>0.8</v>
      </c>
      <c r="O12" s="146">
        <v>2.4</v>
      </c>
      <c r="Q12" s="417"/>
      <c r="R12" s="417"/>
      <c r="S12" s="417"/>
    </row>
    <row r="13" spans="1:19" ht="14.25" customHeight="1" x14ac:dyDescent="0.3">
      <c r="A13" s="145" t="s">
        <v>445</v>
      </c>
      <c r="B13" s="153">
        <v>20</v>
      </c>
      <c r="C13" s="146">
        <f t="shared" ref="C13" si="12">AVERAGE(L13,L28)</f>
        <v>0.7</v>
      </c>
      <c r="D13" s="146">
        <f t="shared" si="1"/>
        <v>34.5</v>
      </c>
      <c r="E13" s="153">
        <v>10</v>
      </c>
      <c r="F13" s="146">
        <f t="shared" ref="F13" si="13">AVERAGE(N13,N28)</f>
        <v>0.7</v>
      </c>
      <c r="G13" s="146">
        <f t="shared" si="3"/>
        <v>1.7</v>
      </c>
      <c r="J13" s="418"/>
      <c r="K13" s="145" t="s">
        <v>445</v>
      </c>
      <c r="L13" s="146">
        <v>0.5</v>
      </c>
      <c r="M13" s="146">
        <v>34.5</v>
      </c>
      <c r="N13" s="146">
        <v>0.5</v>
      </c>
      <c r="O13" s="146">
        <v>1.3</v>
      </c>
      <c r="Q13" s="417" t="s">
        <v>446</v>
      </c>
      <c r="R13" s="417"/>
      <c r="S13" s="417"/>
    </row>
    <row r="14" spans="1:19" ht="13.75" customHeight="1" x14ac:dyDescent="0.3">
      <c r="A14" s="145" t="s">
        <v>447</v>
      </c>
      <c r="B14" s="153">
        <v>20</v>
      </c>
      <c r="C14" s="146">
        <f t="shared" ref="C14" si="14">AVERAGE(L14,L29)</f>
        <v>2</v>
      </c>
      <c r="D14" s="146">
        <f t="shared" si="1"/>
        <v>318.8</v>
      </c>
      <c r="E14" s="153">
        <v>10</v>
      </c>
      <c r="F14" s="146">
        <f t="shared" ref="F14" si="15">AVERAGE(N14,N29)</f>
        <v>2</v>
      </c>
      <c r="G14" s="146">
        <f t="shared" si="3"/>
        <v>47.8</v>
      </c>
      <c r="J14" s="418"/>
      <c r="K14" s="145" t="s">
        <v>447</v>
      </c>
      <c r="L14" s="146">
        <v>3</v>
      </c>
      <c r="M14" s="146">
        <v>318.8</v>
      </c>
      <c r="N14" s="146">
        <v>3</v>
      </c>
      <c r="O14" s="146">
        <v>47.8</v>
      </c>
      <c r="Q14" s="417"/>
      <c r="R14" s="417"/>
      <c r="S14" s="417"/>
    </row>
    <row r="15" spans="1:19" ht="13.75" customHeight="1" x14ac:dyDescent="0.3">
      <c r="A15" s="145" t="s">
        <v>448</v>
      </c>
      <c r="B15" s="153">
        <v>20</v>
      </c>
      <c r="C15" s="146">
        <f t="shared" ref="C15" si="16">AVERAGE(L15,L30)</f>
        <v>0.95000000000000007</v>
      </c>
      <c r="D15" s="146">
        <f t="shared" si="1"/>
        <v>36.1</v>
      </c>
      <c r="E15" s="153">
        <v>10</v>
      </c>
      <c r="F15" s="146">
        <f t="shared" ref="F15" si="17">AVERAGE(N15,N30)</f>
        <v>0.95000000000000007</v>
      </c>
      <c r="G15" s="146">
        <f t="shared" si="3"/>
        <v>2.1</v>
      </c>
      <c r="J15" s="418"/>
      <c r="K15" s="145" t="s">
        <v>448</v>
      </c>
      <c r="L15" s="146">
        <v>0.8</v>
      </c>
      <c r="M15" s="146">
        <v>36.1</v>
      </c>
      <c r="N15" s="146">
        <v>0.8</v>
      </c>
      <c r="O15" s="146">
        <v>1.5</v>
      </c>
      <c r="Q15" s="417"/>
      <c r="R15" s="417"/>
      <c r="S15" s="417"/>
    </row>
    <row r="16" spans="1:19" ht="13.75" customHeight="1" x14ac:dyDescent="0.3">
      <c r="A16" s="145" t="s">
        <v>449</v>
      </c>
      <c r="B16" s="153">
        <v>20</v>
      </c>
      <c r="C16" s="146">
        <f t="shared" ref="C16" si="18">AVERAGE(L16,L31)</f>
        <v>0.95</v>
      </c>
      <c r="D16" s="146">
        <f t="shared" si="1"/>
        <v>31.6</v>
      </c>
      <c r="E16" s="153">
        <v>10</v>
      </c>
      <c r="F16" s="146">
        <f t="shared" ref="F16" si="19">AVERAGE(N16,N31)</f>
        <v>0.95</v>
      </c>
      <c r="G16" s="146">
        <f t="shared" si="3"/>
        <v>3.5</v>
      </c>
      <c r="J16" s="418"/>
      <c r="K16" s="145" t="s">
        <v>449</v>
      </c>
      <c r="L16" s="146">
        <v>0.7</v>
      </c>
      <c r="M16" s="146">
        <v>16.7</v>
      </c>
      <c r="N16" s="146">
        <v>0.7</v>
      </c>
      <c r="O16" s="146">
        <v>1.1000000000000001</v>
      </c>
      <c r="Q16" s="417"/>
      <c r="R16" s="417"/>
      <c r="S16" s="417"/>
    </row>
    <row r="17" spans="1:15" ht="13.75" customHeight="1" x14ac:dyDescent="0.3">
      <c r="A17" s="145" t="s">
        <v>450</v>
      </c>
      <c r="B17" s="153">
        <v>20</v>
      </c>
      <c r="C17" s="146">
        <f t="shared" ref="C17" si="20">AVERAGE(L17,L32)</f>
        <v>0.7</v>
      </c>
      <c r="D17" s="146">
        <f t="shared" si="1"/>
        <v>51.8</v>
      </c>
      <c r="E17" s="153">
        <v>10</v>
      </c>
      <c r="F17" s="146">
        <f t="shared" ref="F17" si="21">AVERAGE(N17,N32)</f>
        <v>0.7</v>
      </c>
      <c r="G17" s="146">
        <f t="shared" si="3"/>
        <v>1.7</v>
      </c>
      <c r="J17" s="418"/>
      <c r="K17" s="145" t="s">
        <v>450</v>
      </c>
      <c r="L17" s="146">
        <v>0.7</v>
      </c>
      <c r="M17" s="146">
        <v>51.8</v>
      </c>
      <c r="N17" s="146">
        <v>0.7</v>
      </c>
      <c r="O17" s="146">
        <v>1.7</v>
      </c>
    </row>
    <row r="18" spans="1:15" ht="13.75" customHeight="1" x14ac:dyDescent="0.3">
      <c r="A18" s="145" t="s">
        <v>451</v>
      </c>
      <c r="B18" s="153">
        <v>20</v>
      </c>
      <c r="C18" s="146">
        <f t="shared" ref="C18" si="22">AVERAGE(L18,L33)</f>
        <v>0.95</v>
      </c>
      <c r="D18" s="146">
        <f t="shared" si="1"/>
        <v>30.9</v>
      </c>
      <c r="E18" s="153">
        <v>10</v>
      </c>
      <c r="F18" s="146">
        <f t="shared" ref="F18" si="23">AVERAGE(N18,N33)</f>
        <v>0.95</v>
      </c>
      <c r="G18" s="146">
        <f t="shared" si="3"/>
        <v>2.1</v>
      </c>
      <c r="J18" s="418"/>
      <c r="K18" s="145" t="s">
        <v>451</v>
      </c>
      <c r="L18" s="146">
        <v>0.9</v>
      </c>
      <c r="M18" s="146">
        <v>14</v>
      </c>
      <c r="N18" s="146">
        <v>0.9</v>
      </c>
      <c r="O18" s="146">
        <v>2.1</v>
      </c>
    </row>
    <row r="19" spans="1:15" ht="13.75" customHeight="1" x14ac:dyDescent="0.3">
      <c r="J19" s="418"/>
      <c r="K19" s="148" t="s">
        <v>452</v>
      </c>
      <c r="L19" s="176">
        <f>AVERAGE(L7:L18)</f>
        <v>0.96666666666666667</v>
      </c>
      <c r="M19" s="176">
        <f>MAX(M7:M18)</f>
        <v>318.8</v>
      </c>
      <c r="N19" s="176">
        <f t="shared" ref="N19" si="24">AVERAGE(N7:N18)</f>
        <v>0.96666666666666667</v>
      </c>
      <c r="O19" s="176">
        <f>MAX(O7:O18)</f>
        <v>47.8</v>
      </c>
    </row>
    <row r="21" spans="1:15" ht="41.5" customHeight="1" x14ac:dyDescent="0.25">
      <c r="J21" s="147">
        <v>2022</v>
      </c>
      <c r="K21" s="147" t="s">
        <v>426</v>
      </c>
      <c r="L21" s="149" t="s">
        <v>430</v>
      </c>
      <c r="M21" s="149" t="s">
        <v>435</v>
      </c>
      <c r="N21" s="149" t="s">
        <v>433</v>
      </c>
      <c r="O21" s="149" t="s">
        <v>436</v>
      </c>
    </row>
    <row r="22" spans="1:15" ht="13.75" customHeight="1" x14ac:dyDescent="0.3">
      <c r="J22" s="418" t="s">
        <v>178</v>
      </c>
      <c r="K22" s="145" t="s">
        <v>437</v>
      </c>
      <c r="L22" s="146">
        <v>1</v>
      </c>
      <c r="M22" s="146">
        <v>17.7</v>
      </c>
      <c r="N22" s="146">
        <v>1</v>
      </c>
      <c r="O22" s="146">
        <v>3</v>
      </c>
    </row>
    <row r="23" spans="1:15" ht="13.75" customHeight="1" x14ac:dyDescent="0.3">
      <c r="J23" s="418"/>
      <c r="K23" s="145" t="s">
        <v>438</v>
      </c>
      <c r="L23" s="146">
        <v>0.9</v>
      </c>
      <c r="M23" s="146">
        <v>41</v>
      </c>
      <c r="N23" s="146">
        <v>0.9</v>
      </c>
      <c r="O23" s="146">
        <v>1.6</v>
      </c>
    </row>
    <row r="24" spans="1:15" ht="13.75" customHeight="1" x14ac:dyDescent="0.3">
      <c r="J24" s="418"/>
      <c r="K24" s="145" t="s">
        <v>439</v>
      </c>
      <c r="L24" s="146">
        <v>1</v>
      </c>
      <c r="M24" s="146">
        <v>23.6</v>
      </c>
      <c r="N24" s="146">
        <v>1</v>
      </c>
      <c r="O24" s="146">
        <v>3.5</v>
      </c>
    </row>
    <row r="25" spans="1:15" ht="13.75" customHeight="1" x14ac:dyDescent="0.3">
      <c r="J25" s="418"/>
      <c r="K25" s="145" t="s">
        <v>441</v>
      </c>
      <c r="L25" s="146">
        <v>1.4</v>
      </c>
      <c r="M25" s="146">
        <v>95.8</v>
      </c>
      <c r="N25" s="146">
        <v>1.4</v>
      </c>
      <c r="O25" s="146">
        <v>2.5</v>
      </c>
    </row>
    <row r="26" spans="1:15" ht="13.75" customHeight="1" x14ac:dyDescent="0.3">
      <c r="J26" s="418"/>
      <c r="K26" s="145" t="s">
        <v>443</v>
      </c>
      <c r="L26" s="146">
        <v>1.1000000000000001</v>
      </c>
      <c r="M26" s="146">
        <v>91.3</v>
      </c>
      <c r="N26" s="146">
        <v>1.1000000000000001</v>
      </c>
      <c r="O26" s="146">
        <v>2.9</v>
      </c>
    </row>
    <row r="27" spans="1:15" ht="13.75" customHeight="1" x14ac:dyDescent="0.3">
      <c r="J27" s="418"/>
      <c r="K27" s="145" t="s">
        <v>444</v>
      </c>
      <c r="L27" s="146">
        <v>1</v>
      </c>
      <c r="M27" s="146">
        <v>38.1</v>
      </c>
      <c r="N27" s="146">
        <v>1</v>
      </c>
      <c r="O27" s="146">
        <v>2</v>
      </c>
    </row>
    <row r="28" spans="1:15" ht="13.75" customHeight="1" x14ac:dyDescent="0.3">
      <c r="J28" s="418"/>
      <c r="K28" s="145" t="s">
        <v>445</v>
      </c>
      <c r="L28" s="146">
        <v>0.9</v>
      </c>
      <c r="M28" s="146">
        <v>22.6</v>
      </c>
      <c r="N28" s="146">
        <v>0.9</v>
      </c>
      <c r="O28" s="146">
        <v>1.7</v>
      </c>
    </row>
    <row r="29" spans="1:15" ht="13.75" customHeight="1" x14ac:dyDescent="0.3">
      <c r="J29" s="418"/>
      <c r="K29" s="145" t="s">
        <v>447</v>
      </c>
      <c r="L29" s="146">
        <v>1</v>
      </c>
      <c r="M29" s="146">
        <v>33.6</v>
      </c>
      <c r="N29" s="146">
        <v>1</v>
      </c>
      <c r="O29" s="146">
        <v>1.7</v>
      </c>
    </row>
    <row r="30" spans="1:15" ht="13.75" customHeight="1" x14ac:dyDescent="0.3">
      <c r="J30" s="418"/>
      <c r="K30" s="145" t="s">
        <v>448</v>
      </c>
      <c r="L30" s="146">
        <v>1.1000000000000001</v>
      </c>
      <c r="M30" s="146">
        <v>14.4</v>
      </c>
      <c r="N30" s="146">
        <v>1.1000000000000001</v>
      </c>
      <c r="O30" s="146">
        <v>2.1</v>
      </c>
    </row>
    <row r="31" spans="1:15" ht="13.75" customHeight="1" x14ac:dyDescent="0.3">
      <c r="J31" s="418"/>
      <c r="K31" s="145" t="s">
        <v>449</v>
      </c>
      <c r="L31" s="146">
        <v>1.2</v>
      </c>
      <c r="M31" s="146">
        <v>31.6</v>
      </c>
      <c r="N31" s="146">
        <v>1.2</v>
      </c>
      <c r="O31" s="146">
        <v>3.5</v>
      </c>
    </row>
    <row r="32" spans="1:15" ht="13.75" customHeight="1" x14ac:dyDescent="0.3">
      <c r="J32" s="418"/>
      <c r="K32" s="145" t="s">
        <v>450</v>
      </c>
      <c r="L32" s="146">
        <v>0.7</v>
      </c>
      <c r="M32" s="146">
        <v>10.6</v>
      </c>
      <c r="N32" s="146">
        <v>0.7</v>
      </c>
      <c r="O32" s="146">
        <v>1.2</v>
      </c>
    </row>
    <row r="33" spans="1:15" ht="13.75" customHeight="1" x14ac:dyDescent="0.3">
      <c r="J33" s="418"/>
      <c r="K33" s="145" t="s">
        <v>451</v>
      </c>
      <c r="L33" s="146">
        <v>1</v>
      </c>
      <c r="M33" s="146">
        <v>30.9</v>
      </c>
      <c r="N33" s="146">
        <v>1</v>
      </c>
      <c r="O33" s="146">
        <v>1.9</v>
      </c>
    </row>
    <row r="34" spans="1:15" ht="13.75" customHeight="1" x14ac:dyDescent="0.3">
      <c r="J34" s="418"/>
      <c r="K34" s="148" t="s">
        <v>452</v>
      </c>
      <c r="L34" s="176">
        <f>AVERAGE(L22:L33)</f>
        <v>1.0249999999999999</v>
      </c>
      <c r="M34" s="176">
        <f>MAX(M22:M33)</f>
        <v>95.8</v>
      </c>
      <c r="N34" s="176">
        <f t="shared" ref="N34" si="25">AVERAGE(N22:N33)</f>
        <v>1.0249999999999999</v>
      </c>
      <c r="O34" s="176">
        <f>MAX(O22:O33)</f>
        <v>3.5</v>
      </c>
    </row>
    <row r="36" spans="1:15" ht="41.5" customHeight="1" x14ac:dyDescent="0.25">
      <c r="J36" s="147" t="s">
        <v>139</v>
      </c>
      <c r="K36" s="147" t="s">
        <v>426</v>
      </c>
      <c r="L36" s="149" t="s">
        <v>430</v>
      </c>
      <c r="M36" s="149" t="s">
        <v>435</v>
      </c>
      <c r="N36" s="149" t="s">
        <v>433</v>
      </c>
      <c r="O36" s="149" t="s">
        <v>436</v>
      </c>
    </row>
    <row r="37" spans="1:15" ht="13.75" customHeight="1" x14ac:dyDescent="0.3">
      <c r="J37" s="418" t="s">
        <v>179</v>
      </c>
      <c r="K37" s="145" t="s">
        <v>437</v>
      </c>
      <c r="L37" s="146"/>
      <c r="M37" s="146"/>
      <c r="N37" s="146"/>
      <c r="O37" s="146"/>
    </row>
    <row r="38" spans="1:15" ht="13.75" customHeight="1" x14ac:dyDescent="0.3">
      <c r="J38" s="418"/>
      <c r="K38" s="145" t="s">
        <v>438</v>
      </c>
      <c r="L38" s="146"/>
      <c r="M38" s="146"/>
      <c r="N38" s="146"/>
      <c r="O38" s="146"/>
    </row>
    <row r="39" spans="1:15" ht="13.75" customHeight="1" x14ac:dyDescent="0.3">
      <c r="J39" s="418"/>
      <c r="K39" s="145" t="s">
        <v>439</v>
      </c>
      <c r="L39" s="146"/>
      <c r="M39" s="146"/>
      <c r="N39" s="146"/>
      <c r="O39" s="146"/>
    </row>
    <row r="40" spans="1:15" ht="13.75" customHeight="1" x14ac:dyDescent="0.3">
      <c r="J40" s="418"/>
      <c r="K40" s="145" t="s">
        <v>441</v>
      </c>
      <c r="L40" s="146"/>
      <c r="M40" s="146"/>
      <c r="N40" s="146"/>
      <c r="O40" s="146"/>
    </row>
    <row r="41" spans="1:15" ht="13.75" customHeight="1" x14ac:dyDescent="0.3">
      <c r="J41" s="418"/>
      <c r="K41" s="145" t="s">
        <v>443</v>
      </c>
      <c r="L41" s="146"/>
      <c r="M41" s="146"/>
      <c r="N41" s="146"/>
      <c r="O41" s="146"/>
    </row>
    <row r="42" spans="1:15" ht="13.75" customHeight="1" x14ac:dyDescent="0.3">
      <c r="J42" s="418"/>
      <c r="K42" s="145" t="s">
        <v>444</v>
      </c>
      <c r="L42" s="146"/>
      <c r="M42" s="146"/>
      <c r="N42" s="146"/>
      <c r="O42" s="146"/>
    </row>
    <row r="43" spans="1:15" ht="13.75" customHeight="1" x14ac:dyDescent="0.3">
      <c r="J43" s="418"/>
      <c r="K43" s="145" t="s">
        <v>445</v>
      </c>
      <c r="L43" s="146"/>
      <c r="M43" s="146"/>
      <c r="N43" s="146"/>
      <c r="O43" s="146"/>
    </row>
    <row r="44" spans="1:15" ht="13.75" customHeight="1" x14ac:dyDescent="0.3">
      <c r="J44" s="418"/>
      <c r="K44" s="145" t="s">
        <v>447</v>
      </c>
      <c r="L44" s="146"/>
      <c r="M44" s="146"/>
      <c r="N44" s="146"/>
      <c r="O44" s="146"/>
    </row>
    <row r="45" spans="1:15" ht="13.75" customHeight="1" x14ac:dyDescent="0.3">
      <c r="J45" s="418"/>
      <c r="K45" s="145" t="s">
        <v>448</v>
      </c>
      <c r="L45" s="146"/>
      <c r="M45" s="146"/>
      <c r="N45" s="146"/>
      <c r="O45" s="146"/>
    </row>
    <row r="46" spans="1:15" ht="13.75" customHeight="1" x14ac:dyDescent="0.3">
      <c r="J46" s="418"/>
      <c r="K46" s="145" t="s">
        <v>449</v>
      </c>
      <c r="L46" s="146"/>
      <c r="M46" s="146"/>
      <c r="N46" s="146"/>
      <c r="O46" s="146"/>
    </row>
    <row r="47" spans="1:15" ht="13.75" customHeight="1" x14ac:dyDescent="0.3">
      <c r="J47" s="418"/>
      <c r="K47" s="145" t="s">
        <v>450</v>
      </c>
      <c r="L47" s="146"/>
      <c r="M47" s="146"/>
      <c r="N47" s="146"/>
      <c r="O47" s="146"/>
    </row>
    <row r="48" spans="1:15" ht="13.75" customHeight="1" x14ac:dyDescent="0.3">
      <c r="A48" s="430" t="s">
        <v>322</v>
      </c>
      <c r="B48" s="431"/>
      <c r="C48" s="431"/>
      <c r="D48" s="431"/>
      <c r="E48" s="431"/>
      <c r="F48" s="431"/>
      <c r="G48" s="432"/>
      <c r="J48" s="418"/>
      <c r="K48" s="145" t="s">
        <v>451</v>
      </c>
      <c r="L48" s="146"/>
      <c r="M48" s="146"/>
      <c r="N48" s="146"/>
      <c r="O48" s="146"/>
    </row>
    <row r="49" spans="1:15" ht="13.75" customHeight="1" x14ac:dyDescent="0.3">
      <c r="A49" s="421"/>
      <c r="B49" s="422"/>
      <c r="C49" s="422"/>
      <c r="D49" s="422"/>
      <c r="E49" s="422"/>
      <c r="F49" s="422"/>
      <c r="G49" s="423"/>
      <c r="J49" s="418"/>
      <c r="K49" s="148" t="s">
        <v>452</v>
      </c>
      <c r="L49" s="148" t="e">
        <v>#DIV/0!</v>
      </c>
      <c r="M49" s="148">
        <v>0</v>
      </c>
      <c r="N49" s="148" t="e">
        <v>#DIV/0!</v>
      </c>
      <c r="O49" s="148">
        <v>0</v>
      </c>
    </row>
    <row r="50" spans="1:15" ht="13.75" customHeight="1" x14ac:dyDescent="0.25">
      <c r="A50" s="424"/>
      <c r="B50" s="425"/>
      <c r="C50" s="425"/>
      <c r="D50" s="425"/>
      <c r="E50" s="425"/>
      <c r="F50" s="425"/>
      <c r="G50" s="426"/>
    </row>
    <row r="51" spans="1:15" ht="41.5" customHeight="1" x14ac:dyDescent="0.25">
      <c r="A51" s="424"/>
      <c r="B51" s="425"/>
      <c r="C51" s="425"/>
      <c r="D51" s="425"/>
      <c r="E51" s="425"/>
      <c r="F51" s="425"/>
      <c r="G51" s="426"/>
      <c r="J51" s="147" t="s">
        <v>139</v>
      </c>
      <c r="K51" s="147" t="s">
        <v>426</v>
      </c>
      <c r="L51" s="149" t="s">
        <v>430</v>
      </c>
      <c r="M51" s="149" t="s">
        <v>435</v>
      </c>
      <c r="N51" s="149" t="s">
        <v>433</v>
      </c>
      <c r="O51" s="149" t="s">
        <v>436</v>
      </c>
    </row>
    <row r="52" spans="1:15" ht="13.75" customHeight="1" x14ac:dyDescent="0.3">
      <c r="A52" s="427"/>
      <c r="B52" s="428"/>
      <c r="C52" s="428"/>
      <c r="D52" s="428"/>
      <c r="E52" s="428"/>
      <c r="F52" s="428"/>
      <c r="G52" s="429"/>
      <c r="J52" s="418" t="s">
        <v>180</v>
      </c>
      <c r="K52" s="145" t="s">
        <v>437</v>
      </c>
      <c r="L52" s="146"/>
      <c r="M52" s="146"/>
      <c r="N52" s="146"/>
      <c r="O52" s="146"/>
    </row>
    <row r="53" spans="1:15" ht="13.75" customHeight="1" x14ac:dyDescent="0.3">
      <c r="J53" s="418"/>
      <c r="K53" s="145" t="s">
        <v>438</v>
      </c>
      <c r="L53" s="146"/>
      <c r="M53" s="146"/>
      <c r="N53" s="146"/>
      <c r="O53" s="146"/>
    </row>
    <row r="54" spans="1:15" ht="13.75" customHeight="1" x14ac:dyDescent="0.3">
      <c r="J54" s="418"/>
      <c r="K54" s="145" t="s">
        <v>439</v>
      </c>
      <c r="L54" s="146"/>
      <c r="M54" s="146"/>
      <c r="N54" s="146"/>
      <c r="O54" s="146"/>
    </row>
    <row r="55" spans="1:15" ht="13.75" customHeight="1" x14ac:dyDescent="0.3">
      <c r="J55" s="418"/>
      <c r="K55" s="145" t="s">
        <v>441</v>
      </c>
      <c r="L55" s="146"/>
      <c r="M55" s="146"/>
      <c r="N55" s="146"/>
      <c r="O55" s="146"/>
    </row>
    <row r="56" spans="1:15" ht="13.75" customHeight="1" x14ac:dyDescent="0.3">
      <c r="J56" s="418"/>
      <c r="K56" s="145" t="s">
        <v>443</v>
      </c>
      <c r="L56" s="146"/>
      <c r="M56" s="146"/>
      <c r="N56" s="146"/>
      <c r="O56" s="146"/>
    </row>
    <row r="57" spans="1:15" ht="13.75" customHeight="1" x14ac:dyDescent="0.3">
      <c r="J57" s="418"/>
      <c r="K57" s="145" t="s">
        <v>444</v>
      </c>
      <c r="L57" s="146"/>
      <c r="M57" s="146"/>
      <c r="N57" s="146"/>
      <c r="O57" s="146"/>
    </row>
    <row r="58" spans="1:15" ht="13.75" customHeight="1" x14ac:dyDescent="0.3">
      <c r="J58" s="418"/>
      <c r="K58" s="145" t="s">
        <v>445</v>
      </c>
      <c r="L58" s="146"/>
      <c r="M58" s="146"/>
      <c r="N58" s="146"/>
      <c r="O58" s="146"/>
    </row>
    <row r="59" spans="1:15" ht="13.75" customHeight="1" x14ac:dyDescent="0.3">
      <c r="J59" s="418"/>
      <c r="K59" s="145" t="s">
        <v>447</v>
      </c>
      <c r="L59" s="146"/>
      <c r="M59" s="146"/>
      <c r="N59" s="146"/>
      <c r="O59" s="146"/>
    </row>
    <row r="60" spans="1:15" ht="13.75" customHeight="1" x14ac:dyDescent="0.3">
      <c r="J60" s="418"/>
      <c r="K60" s="145" t="s">
        <v>448</v>
      </c>
      <c r="L60" s="146"/>
      <c r="M60" s="146"/>
      <c r="N60" s="146"/>
      <c r="O60" s="146"/>
    </row>
    <row r="61" spans="1:15" ht="13.75" customHeight="1" x14ac:dyDescent="0.3">
      <c r="J61" s="418"/>
      <c r="K61" s="145" t="s">
        <v>449</v>
      </c>
      <c r="L61" s="146"/>
      <c r="M61" s="146"/>
      <c r="N61" s="146"/>
      <c r="O61" s="146"/>
    </row>
    <row r="62" spans="1:15" ht="13.75" customHeight="1" x14ac:dyDescent="0.3">
      <c r="J62" s="418"/>
      <c r="K62" s="145" t="s">
        <v>450</v>
      </c>
      <c r="L62" s="146"/>
      <c r="M62" s="146"/>
      <c r="N62" s="146"/>
      <c r="O62" s="146"/>
    </row>
    <row r="63" spans="1:15" ht="13.75" customHeight="1" x14ac:dyDescent="0.3">
      <c r="J63" s="418"/>
      <c r="K63" s="145" t="s">
        <v>451</v>
      </c>
      <c r="L63" s="146"/>
      <c r="M63" s="146"/>
      <c r="N63" s="146"/>
      <c r="O63" s="146"/>
    </row>
    <row r="64" spans="1:15" ht="13.75" customHeight="1" x14ac:dyDescent="0.3">
      <c r="J64" s="418"/>
      <c r="K64" s="148" t="s">
        <v>452</v>
      </c>
      <c r="L64" s="148" t="e">
        <v>#DIV/0!</v>
      </c>
      <c r="M64" s="148">
        <v>0</v>
      </c>
      <c r="N64" s="148" t="e">
        <v>#DIV/0!</v>
      </c>
      <c r="O64" s="148">
        <v>0</v>
      </c>
    </row>
    <row r="66" spans="10:15" ht="41.5" customHeight="1" x14ac:dyDescent="0.25">
      <c r="J66" s="147" t="s">
        <v>139</v>
      </c>
      <c r="K66" s="147" t="s">
        <v>426</v>
      </c>
      <c r="L66" s="149" t="s">
        <v>430</v>
      </c>
      <c r="M66" s="149" t="s">
        <v>435</v>
      </c>
      <c r="N66" s="149" t="s">
        <v>433</v>
      </c>
      <c r="O66" s="149" t="s">
        <v>436</v>
      </c>
    </row>
    <row r="67" spans="10:15" ht="13.75" customHeight="1" x14ac:dyDescent="0.3">
      <c r="J67" s="418" t="s">
        <v>181</v>
      </c>
      <c r="K67" s="145" t="s">
        <v>437</v>
      </c>
      <c r="L67" s="146"/>
      <c r="M67" s="146"/>
      <c r="N67" s="146"/>
      <c r="O67" s="146"/>
    </row>
    <row r="68" spans="10:15" ht="13.75" customHeight="1" x14ac:dyDescent="0.3">
      <c r="J68" s="418"/>
      <c r="K68" s="145" t="s">
        <v>438</v>
      </c>
      <c r="L68" s="146"/>
      <c r="M68" s="146"/>
      <c r="N68" s="146"/>
      <c r="O68" s="146"/>
    </row>
    <row r="69" spans="10:15" ht="13.75" customHeight="1" x14ac:dyDescent="0.3">
      <c r="J69" s="418"/>
      <c r="K69" s="145" t="s">
        <v>439</v>
      </c>
      <c r="L69" s="146"/>
      <c r="M69" s="146"/>
      <c r="N69" s="146"/>
      <c r="O69" s="146"/>
    </row>
    <row r="70" spans="10:15" ht="13.75" customHeight="1" x14ac:dyDescent="0.3">
      <c r="J70" s="418"/>
      <c r="K70" s="145" t="s">
        <v>441</v>
      </c>
      <c r="L70" s="146"/>
      <c r="M70" s="146"/>
      <c r="N70" s="146"/>
      <c r="O70" s="146"/>
    </row>
    <row r="71" spans="10:15" ht="13.75" customHeight="1" x14ac:dyDescent="0.3">
      <c r="J71" s="418"/>
      <c r="K71" s="145" t="s">
        <v>443</v>
      </c>
      <c r="L71" s="146"/>
      <c r="M71" s="146"/>
      <c r="N71" s="146"/>
      <c r="O71" s="146"/>
    </row>
    <row r="72" spans="10:15" ht="13.75" customHeight="1" x14ac:dyDescent="0.3">
      <c r="J72" s="418"/>
      <c r="K72" s="145" t="s">
        <v>444</v>
      </c>
      <c r="L72" s="146"/>
      <c r="M72" s="146"/>
      <c r="N72" s="146"/>
      <c r="O72" s="146"/>
    </row>
    <row r="73" spans="10:15" ht="13.75" customHeight="1" x14ac:dyDescent="0.3">
      <c r="J73" s="418"/>
      <c r="K73" s="145" t="s">
        <v>445</v>
      </c>
      <c r="L73" s="146"/>
      <c r="M73" s="146"/>
      <c r="N73" s="146"/>
      <c r="O73" s="146"/>
    </row>
    <row r="74" spans="10:15" ht="13.75" customHeight="1" x14ac:dyDescent="0.3">
      <c r="J74" s="418"/>
      <c r="K74" s="145" t="s">
        <v>447</v>
      </c>
      <c r="L74" s="146"/>
      <c r="M74" s="146"/>
      <c r="N74" s="146"/>
      <c r="O74" s="146"/>
    </row>
    <row r="75" spans="10:15" ht="13.75" customHeight="1" x14ac:dyDescent="0.3">
      <c r="J75" s="418"/>
      <c r="K75" s="145" t="s">
        <v>448</v>
      </c>
      <c r="L75" s="146"/>
      <c r="M75" s="146"/>
      <c r="N75" s="146"/>
      <c r="O75" s="146"/>
    </row>
    <row r="76" spans="10:15" ht="13.75" customHeight="1" x14ac:dyDescent="0.3">
      <c r="J76" s="418"/>
      <c r="K76" s="145" t="s">
        <v>449</v>
      </c>
      <c r="L76" s="146"/>
      <c r="M76" s="146"/>
      <c r="N76" s="146"/>
      <c r="O76" s="146"/>
    </row>
    <row r="77" spans="10:15" ht="13.75" customHeight="1" x14ac:dyDescent="0.3">
      <c r="J77" s="418"/>
      <c r="K77" s="145" t="s">
        <v>450</v>
      </c>
      <c r="L77" s="146"/>
      <c r="M77" s="146"/>
      <c r="N77" s="146"/>
      <c r="O77" s="146"/>
    </row>
    <row r="78" spans="10:15" ht="13.75" customHeight="1" x14ac:dyDescent="0.3">
      <c r="J78" s="418"/>
      <c r="K78" s="145" t="s">
        <v>451</v>
      </c>
      <c r="L78" s="146"/>
      <c r="M78" s="146"/>
      <c r="N78" s="146"/>
      <c r="O78" s="146"/>
    </row>
    <row r="79" spans="10:15" ht="13.75" customHeight="1" x14ac:dyDescent="0.3">
      <c r="J79" s="418"/>
      <c r="K79" s="148" t="s">
        <v>452</v>
      </c>
      <c r="L79" s="148" t="e">
        <v>#DIV/0!</v>
      </c>
      <c r="M79" s="148">
        <v>0</v>
      </c>
      <c r="N79" s="148" t="e">
        <v>#DIV/0!</v>
      </c>
      <c r="O79" s="148">
        <v>0</v>
      </c>
    </row>
  </sheetData>
  <mergeCells count="13">
    <mergeCell ref="Q4:S8"/>
    <mergeCell ref="Q10:S12"/>
    <mergeCell ref="Q13:S16"/>
    <mergeCell ref="J67:J79"/>
    <mergeCell ref="B5:D5"/>
    <mergeCell ref="E5:G5"/>
    <mergeCell ref="J5:O5"/>
    <mergeCell ref="J7:J19"/>
    <mergeCell ref="J22:J34"/>
    <mergeCell ref="J37:J49"/>
    <mergeCell ref="A48:G48"/>
    <mergeCell ref="A49:G52"/>
    <mergeCell ref="J52:J64"/>
  </mergeCells>
  <pageMargins left="0.75" right="0.75" top="1" bottom="1" header="0.5" footer="0.5"/>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F619B-F20F-48D1-81C2-D98687F77A6E}">
  <dimension ref="A1:O66"/>
  <sheetViews>
    <sheetView workbookViewId="0">
      <selection activeCell="B12" sqref="B12:G12"/>
    </sheetView>
  </sheetViews>
  <sheetFormatPr defaultRowHeight="15" customHeight="1" x14ac:dyDescent="0.25"/>
  <cols>
    <col min="1" max="1" width="9.26953125" customWidth="1"/>
    <col min="2" max="2" width="14.54296875" customWidth="1"/>
    <col min="3" max="8" width="9.26953125" customWidth="1"/>
    <col min="9" max="9" width="15.453125" customWidth="1"/>
    <col min="10" max="10" width="11.54296875" customWidth="1"/>
  </cols>
  <sheetData>
    <row r="1" spans="1:15" ht="15" customHeight="1" x14ac:dyDescent="0.35">
      <c r="A1" s="2" t="s">
        <v>501</v>
      </c>
      <c r="E1" s="2" t="s">
        <v>502</v>
      </c>
      <c r="I1" s="197" t="s">
        <v>497</v>
      </c>
    </row>
    <row r="3" spans="1:15" ht="15.65" customHeight="1" x14ac:dyDescent="0.35">
      <c r="A3" s="12" t="s">
        <v>13</v>
      </c>
      <c r="B3" s="10"/>
      <c r="C3" s="10"/>
      <c r="D3" s="10"/>
      <c r="E3" s="10"/>
      <c r="F3" s="10"/>
      <c r="G3" s="10"/>
      <c r="H3" s="20"/>
      <c r="K3" s="6" t="s">
        <v>2</v>
      </c>
    </row>
    <row r="4" spans="1:15" ht="15.65" customHeight="1" x14ac:dyDescent="0.35">
      <c r="A4" s="13" t="s">
        <v>14</v>
      </c>
      <c r="B4" s="207" t="s">
        <v>15</v>
      </c>
      <c r="C4" s="207"/>
      <c r="D4" s="207"/>
      <c r="E4" s="207"/>
      <c r="F4" s="207"/>
      <c r="G4" s="207"/>
      <c r="H4" s="23" t="s">
        <v>16</v>
      </c>
      <c r="K4" s="5" t="s">
        <v>17</v>
      </c>
    </row>
    <row r="5" spans="1:15" ht="15.65" customHeight="1" x14ac:dyDescent="0.3">
      <c r="A5" s="14"/>
      <c r="B5" s="206" t="s">
        <v>18</v>
      </c>
      <c r="C5" s="206"/>
      <c r="D5" s="206"/>
      <c r="E5" s="206"/>
      <c r="F5" s="206"/>
      <c r="G5" s="206"/>
      <c r="H5" s="14"/>
      <c r="K5" s="200" t="s">
        <v>19</v>
      </c>
      <c r="L5" s="200"/>
      <c r="M5" s="200"/>
      <c r="N5" s="200"/>
      <c r="O5" s="200"/>
    </row>
    <row r="6" spans="1:15" ht="15" customHeight="1" x14ac:dyDescent="0.3">
      <c r="A6" s="14"/>
      <c r="B6" s="206" t="s">
        <v>20</v>
      </c>
      <c r="C6" s="206"/>
      <c r="D6" s="206"/>
      <c r="E6" s="206"/>
      <c r="F6" s="206"/>
      <c r="G6" s="206"/>
      <c r="H6" s="14"/>
      <c r="K6" s="200"/>
      <c r="L6" s="200"/>
      <c r="M6" s="200"/>
      <c r="N6" s="200"/>
      <c r="O6" s="200"/>
    </row>
    <row r="7" spans="1:15" ht="15.75" customHeight="1" x14ac:dyDescent="0.3">
      <c r="A7" s="14"/>
      <c r="B7" s="206" t="s">
        <v>21</v>
      </c>
      <c r="C7" s="206"/>
      <c r="D7" s="206"/>
      <c r="E7" s="206"/>
      <c r="F7" s="206"/>
      <c r="G7" s="206"/>
      <c r="H7" s="14"/>
      <c r="K7" s="200"/>
      <c r="L7" s="200"/>
      <c r="M7" s="200"/>
      <c r="N7" s="200"/>
      <c r="O7" s="200"/>
    </row>
    <row r="8" spans="1:15" ht="15" customHeight="1" x14ac:dyDescent="0.3">
      <c r="A8" s="14"/>
      <c r="B8" s="206" t="s">
        <v>22</v>
      </c>
      <c r="C8" s="206"/>
      <c r="D8" s="206"/>
      <c r="E8" s="206"/>
      <c r="F8" s="206"/>
      <c r="G8" s="206"/>
      <c r="H8" s="14"/>
      <c r="K8" s="200"/>
      <c r="L8" s="200"/>
      <c r="M8" s="200"/>
      <c r="N8" s="200"/>
      <c r="O8" s="200"/>
    </row>
    <row r="9" spans="1:15" ht="15" customHeight="1" x14ac:dyDescent="0.3">
      <c r="A9" s="14"/>
      <c r="B9" s="206" t="s">
        <v>23</v>
      </c>
      <c r="C9" s="206"/>
      <c r="D9" s="206"/>
      <c r="E9" s="206"/>
      <c r="F9" s="206"/>
      <c r="G9" s="206"/>
      <c r="H9" s="14"/>
    </row>
    <row r="10" spans="1:15" ht="15" customHeight="1" x14ac:dyDescent="0.3">
      <c r="A10" s="14"/>
      <c r="B10" s="206" t="s">
        <v>24</v>
      </c>
      <c r="C10" s="206"/>
      <c r="D10" s="206"/>
      <c r="E10" s="206"/>
      <c r="F10" s="206"/>
      <c r="G10" s="206"/>
      <c r="H10" s="14"/>
    </row>
    <row r="11" spans="1:15" ht="15" customHeight="1" x14ac:dyDescent="0.3">
      <c r="A11" s="14"/>
      <c r="B11" s="206" t="s">
        <v>25</v>
      </c>
      <c r="C11" s="206"/>
      <c r="D11" s="206"/>
      <c r="E11" s="206"/>
      <c r="F11" s="206"/>
      <c r="G11" s="206"/>
      <c r="H11" s="14"/>
    </row>
    <row r="12" spans="1:15" ht="15" customHeight="1" x14ac:dyDescent="0.3">
      <c r="A12" s="14"/>
      <c r="B12" s="206" t="s">
        <v>26</v>
      </c>
      <c r="C12" s="206"/>
      <c r="D12" s="206"/>
      <c r="E12" s="206"/>
      <c r="F12" s="206"/>
      <c r="G12" s="206"/>
      <c r="H12" s="14"/>
    </row>
    <row r="13" spans="1:15" ht="15.65" customHeight="1" x14ac:dyDescent="0.35">
      <c r="A13" s="14"/>
      <c r="B13" s="208" t="s">
        <v>27</v>
      </c>
      <c r="C13" s="209"/>
      <c r="D13" s="209"/>
      <c r="E13" s="209"/>
      <c r="F13" s="209"/>
      <c r="G13" s="210"/>
      <c r="H13" s="14"/>
    </row>
    <row r="14" spans="1:15" ht="15" customHeight="1" x14ac:dyDescent="0.3">
      <c r="A14" s="14"/>
      <c r="B14" s="206" t="s">
        <v>28</v>
      </c>
      <c r="C14" s="206"/>
      <c r="D14" s="206"/>
      <c r="E14" s="206"/>
      <c r="F14" s="206"/>
      <c r="G14" s="206"/>
      <c r="H14" s="14"/>
    </row>
    <row r="15" spans="1:15" ht="15" customHeight="1" x14ac:dyDescent="0.3">
      <c r="A15" s="14"/>
      <c r="B15" s="206" t="s">
        <v>29</v>
      </c>
      <c r="C15" s="206"/>
      <c r="D15" s="206"/>
      <c r="E15" s="206"/>
      <c r="F15" s="206"/>
      <c r="G15" s="206"/>
      <c r="H15" s="14"/>
    </row>
    <row r="16" spans="1:15" ht="15" customHeight="1" x14ac:dyDescent="0.3">
      <c r="A16" s="14"/>
      <c r="B16" s="206" t="s">
        <v>30</v>
      </c>
      <c r="C16" s="206"/>
      <c r="D16" s="206"/>
      <c r="E16" s="206"/>
      <c r="F16" s="206"/>
      <c r="G16" s="206"/>
      <c r="H16" s="14"/>
    </row>
    <row r="17" spans="1:8" ht="15" customHeight="1" x14ac:dyDescent="0.3">
      <c r="A17" s="14"/>
      <c r="B17" s="206" t="s">
        <v>31</v>
      </c>
      <c r="C17" s="206"/>
      <c r="D17" s="206"/>
      <c r="E17" s="206"/>
      <c r="F17" s="206"/>
      <c r="G17" s="206"/>
      <c r="H17" s="14"/>
    </row>
    <row r="18" spans="1:8" ht="15" customHeight="1" x14ac:dyDescent="0.3">
      <c r="A18" s="14"/>
      <c r="B18" s="206" t="s">
        <v>32</v>
      </c>
      <c r="C18" s="206"/>
      <c r="D18" s="206"/>
      <c r="E18" s="206"/>
      <c r="F18" s="206"/>
      <c r="G18" s="206"/>
      <c r="H18" s="14"/>
    </row>
    <row r="19" spans="1:8" ht="15" customHeight="1" x14ac:dyDescent="0.3">
      <c r="A19" s="14"/>
      <c r="B19" s="206" t="s">
        <v>33</v>
      </c>
      <c r="C19" s="206"/>
      <c r="D19" s="206"/>
      <c r="E19" s="206"/>
      <c r="F19" s="206"/>
      <c r="G19" s="206"/>
      <c r="H19" s="14"/>
    </row>
    <row r="20" spans="1:8" ht="15" customHeight="1" x14ac:dyDescent="0.3">
      <c r="A20" s="14"/>
      <c r="B20" s="206" t="s">
        <v>34</v>
      </c>
      <c r="C20" s="206"/>
      <c r="D20" s="206"/>
      <c r="E20" s="206"/>
      <c r="F20" s="206"/>
      <c r="G20" s="206"/>
      <c r="H20" s="14"/>
    </row>
    <row r="21" spans="1:8" ht="15" customHeight="1" x14ac:dyDescent="0.3">
      <c r="A21" s="14"/>
      <c r="B21" s="206" t="s">
        <v>35</v>
      </c>
      <c r="C21" s="206"/>
      <c r="D21" s="206"/>
      <c r="E21" s="206"/>
      <c r="F21" s="206"/>
      <c r="G21" s="206"/>
      <c r="H21" s="14"/>
    </row>
    <row r="22" spans="1:8" ht="15" customHeight="1" x14ac:dyDescent="0.3">
      <c r="A22" s="14"/>
      <c r="B22" s="206" t="s">
        <v>36</v>
      </c>
      <c r="C22" s="206"/>
      <c r="D22" s="206"/>
      <c r="E22" s="206"/>
      <c r="F22" s="206"/>
      <c r="G22" s="206"/>
      <c r="H22" s="14"/>
    </row>
    <row r="23" spans="1:8" ht="15" customHeight="1" x14ac:dyDescent="0.3">
      <c r="A23" s="14"/>
      <c r="B23" s="212" t="s">
        <v>37</v>
      </c>
      <c r="C23" s="213"/>
      <c r="D23" s="213"/>
      <c r="E23" s="213"/>
      <c r="F23" s="213"/>
      <c r="G23" s="214"/>
      <c r="H23" s="14"/>
    </row>
    <row r="24" spans="1:8" ht="15" customHeight="1" x14ac:dyDescent="0.3">
      <c r="A24" s="14"/>
      <c r="B24" s="212" t="s">
        <v>38</v>
      </c>
      <c r="C24" s="213"/>
      <c r="D24" s="213"/>
      <c r="E24" s="213"/>
      <c r="F24" s="213"/>
      <c r="G24" s="214"/>
      <c r="H24" s="14"/>
    </row>
    <row r="25" spans="1:8" ht="15" customHeight="1" x14ac:dyDescent="0.3">
      <c r="A25" s="14"/>
      <c r="B25" s="215"/>
      <c r="C25" s="215"/>
      <c r="D25" s="215"/>
      <c r="E25" s="215"/>
      <c r="F25" s="215"/>
      <c r="G25" s="215"/>
      <c r="H25" s="14"/>
    </row>
    <row r="27" spans="1:8" ht="15" customHeight="1" x14ac:dyDescent="0.35">
      <c r="A27" s="15" t="s">
        <v>39</v>
      </c>
      <c r="B27" s="10"/>
      <c r="C27" s="10"/>
      <c r="D27" s="10"/>
      <c r="E27" s="10"/>
      <c r="F27" s="10"/>
      <c r="G27" s="10"/>
      <c r="H27" s="20"/>
    </row>
    <row r="28" spans="1:8" ht="15" customHeight="1" x14ac:dyDescent="0.3">
      <c r="A28" s="16" t="s">
        <v>14</v>
      </c>
      <c r="B28" s="216" t="s">
        <v>40</v>
      </c>
      <c r="C28" s="216"/>
      <c r="D28" s="216"/>
      <c r="E28" s="216"/>
      <c r="F28" s="216"/>
      <c r="G28" s="216"/>
      <c r="H28" s="21" t="s">
        <v>41</v>
      </c>
    </row>
    <row r="29" spans="1:8" ht="15" customHeight="1" x14ac:dyDescent="0.25">
      <c r="A29" s="17"/>
      <c r="B29" s="217"/>
      <c r="C29" s="217"/>
      <c r="D29" s="217"/>
      <c r="E29" s="217"/>
      <c r="F29" s="217"/>
      <c r="G29" s="217"/>
      <c r="H29" s="17"/>
    </row>
    <row r="30" spans="1:8" ht="15" customHeight="1" x14ac:dyDescent="0.25">
      <c r="A30" s="17"/>
      <c r="B30" s="217"/>
      <c r="C30" s="217"/>
      <c r="D30" s="217"/>
      <c r="E30" s="217"/>
      <c r="F30" s="217"/>
      <c r="G30" s="217"/>
      <c r="H30" s="17"/>
    </row>
    <row r="31" spans="1:8" ht="15" customHeight="1" x14ac:dyDescent="0.25">
      <c r="A31" s="17"/>
      <c r="B31" s="217"/>
      <c r="C31" s="217"/>
      <c r="D31" s="217"/>
      <c r="E31" s="217"/>
      <c r="F31" s="217"/>
      <c r="G31" s="217"/>
      <c r="H31" s="17"/>
    </row>
    <row r="32" spans="1:8" ht="15" customHeight="1" x14ac:dyDescent="0.25">
      <c r="A32" s="17"/>
      <c r="B32" s="217"/>
      <c r="C32" s="217"/>
      <c r="D32" s="217"/>
      <c r="E32" s="217"/>
      <c r="F32" s="217"/>
      <c r="G32" s="217"/>
      <c r="H32" s="17"/>
    </row>
    <row r="33" spans="1:10" ht="15" customHeight="1" x14ac:dyDescent="0.25">
      <c r="A33" s="17"/>
      <c r="B33" s="217"/>
      <c r="C33" s="217"/>
      <c r="D33" s="217"/>
      <c r="E33" s="217"/>
      <c r="F33" s="217"/>
      <c r="G33" s="217"/>
      <c r="H33" s="17"/>
    </row>
    <row r="35" spans="1:10" ht="14.25" customHeight="1" x14ac:dyDescent="0.35">
      <c r="A35" s="15" t="s">
        <v>42</v>
      </c>
      <c r="B35" s="10"/>
      <c r="C35" s="10"/>
      <c r="D35" s="10"/>
      <c r="E35" s="10"/>
      <c r="F35" s="10"/>
      <c r="G35" s="10"/>
      <c r="H35" s="20"/>
    </row>
    <row r="36" spans="1:10" ht="15" customHeight="1" x14ac:dyDescent="0.25">
      <c r="A36" s="18" t="s">
        <v>43</v>
      </c>
      <c r="B36" s="218" t="s">
        <v>44</v>
      </c>
      <c r="C36" s="218"/>
      <c r="D36" s="218"/>
      <c r="E36" s="218"/>
      <c r="F36" s="218"/>
      <c r="G36" s="218"/>
      <c r="H36" s="22" t="s">
        <v>45</v>
      </c>
    </row>
    <row r="37" spans="1:10" ht="15" customHeight="1" x14ac:dyDescent="0.25">
      <c r="A37" s="19"/>
      <c r="B37" s="211"/>
      <c r="C37" s="211"/>
      <c r="D37" s="211"/>
      <c r="E37" s="211"/>
      <c r="F37" s="211"/>
      <c r="G37" s="211"/>
      <c r="H37" s="19"/>
    </row>
    <row r="38" spans="1:10" ht="15" customHeight="1" x14ac:dyDescent="0.25">
      <c r="A38" s="19"/>
      <c r="B38" s="211"/>
      <c r="C38" s="211"/>
      <c r="D38" s="211"/>
      <c r="E38" s="211"/>
      <c r="F38" s="211"/>
      <c r="G38" s="211"/>
      <c r="H38" s="19"/>
    </row>
    <row r="39" spans="1:10" ht="15" customHeight="1" x14ac:dyDescent="0.25">
      <c r="A39" s="19"/>
      <c r="B39" s="211"/>
      <c r="C39" s="211"/>
      <c r="D39" s="211"/>
      <c r="E39" s="211"/>
      <c r="F39" s="211"/>
      <c r="G39" s="211"/>
      <c r="H39" s="19"/>
    </row>
    <row r="40" spans="1:10" ht="15" customHeight="1" x14ac:dyDescent="0.25">
      <c r="A40" s="19"/>
      <c r="B40" s="211"/>
      <c r="C40" s="211"/>
      <c r="D40" s="211"/>
      <c r="E40" s="211"/>
      <c r="F40" s="211"/>
      <c r="G40" s="211"/>
      <c r="H40" s="19"/>
    </row>
    <row r="41" spans="1:10" ht="15" customHeight="1" x14ac:dyDescent="0.25">
      <c r="A41" s="19"/>
      <c r="B41" s="211"/>
      <c r="C41" s="211"/>
      <c r="D41" s="211"/>
      <c r="E41" s="211"/>
      <c r="F41" s="211"/>
      <c r="G41" s="211"/>
      <c r="H41" s="19"/>
    </row>
    <row r="42" spans="1:10" ht="15" customHeight="1" x14ac:dyDescent="0.25">
      <c r="A42" s="19"/>
      <c r="B42" s="211"/>
      <c r="C42" s="211"/>
      <c r="D42" s="211"/>
      <c r="E42" s="211"/>
      <c r="F42" s="211"/>
      <c r="G42" s="211"/>
      <c r="H42" s="19"/>
    </row>
    <row r="43" spans="1:10" ht="15" customHeight="1" x14ac:dyDescent="0.25">
      <c r="A43" s="19"/>
      <c r="B43" s="211"/>
      <c r="C43" s="211"/>
      <c r="D43" s="211"/>
      <c r="E43" s="211"/>
      <c r="F43" s="211"/>
      <c r="G43" s="211"/>
      <c r="H43" s="19"/>
    </row>
    <row r="45" spans="1:10" ht="15" customHeight="1" x14ac:dyDescent="0.25">
      <c r="A45" s="219" t="s">
        <v>46</v>
      </c>
      <c r="B45" s="220"/>
      <c r="C45" s="220"/>
      <c r="D45" s="220"/>
      <c r="E45" s="220"/>
      <c r="F45" s="220"/>
      <c r="G45" s="220"/>
      <c r="H45" s="220"/>
      <c r="I45" s="220"/>
      <c r="J45" s="221"/>
    </row>
    <row r="46" spans="1:10" ht="15" customHeight="1" x14ac:dyDescent="0.25">
      <c r="A46" s="222"/>
      <c r="B46" s="223"/>
      <c r="C46" s="223"/>
      <c r="D46" s="223"/>
      <c r="E46" s="223"/>
      <c r="F46" s="223"/>
      <c r="G46" s="223"/>
      <c r="H46" s="223"/>
      <c r="I46" s="223"/>
      <c r="J46" s="224"/>
    </row>
    <row r="47" spans="1:10" ht="15" customHeight="1" x14ac:dyDescent="0.25">
      <c r="A47" s="222"/>
      <c r="B47" s="223"/>
      <c r="C47" s="223"/>
      <c r="D47" s="223"/>
      <c r="E47" s="223"/>
      <c r="F47" s="223"/>
      <c r="G47" s="223"/>
      <c r="H47" s="223"/>
      <c r="I47" s="223"/>
      <c r="J47" s="224"/>
    </row>
    <row r="48" spans="1:10" ht="15" customHeight="1" x14ac:dyDescent="0.25">
      <c r="A48" s="225"/>
      <c r="B48" s="226"/>
      <c r="C48" s="226"/>
      <c r="D48" s="226"/>
      <c r="E48" s="226"/>
      <c r="F48" s="226"/>
      <c r="G48" s="226"/>
      <c r="H48" s="226"/>
      <c r="I48" s="226"/>
      <c r="J48" s="227"/>
    </row>
    <row r="66" spans="6:6" ht="15" customHeight="1" x14ac:dyDescent="0.3">
      <c r="F66" s="24"/>
    </row>
  </sheetData>
  <mergeCells count="38">
    <mergeCell ref="A45:J48"/>
    <mergeCell ref="B38:G38"/>
    <mergeCell ref="B39:G39"/>
    <mergeCell ref="B40:G40"/>
    <mergeCell ref="B41:G41"/>
    <mergeCell ref="B42:G42"/>
    <mergeCell ref="B43:G43"/>
    <mergeCell ref="B37:G37"/>
    <mergeCell ref="B23:G23"/>
    <mergeCell ref="B24:G24"/>
    <mergeCell ref="B25:G25"/>
    <mergeCell ref="B28:G28"/>
    <mergeCell ref="B29:G29"/>
    <mergeCell ref="B30:G30"/>
    <mergeCell ref="B31:G31"/>
    <mergeCell ref="B32:G32"/>
    <mergeCell ref="B33:G33"/>
    <mergeCell ref="B36:G36"/>
    <mergeCell ref="B22:G22"/>
    <mergeCell ref="B10:G10"/>
    <mergeCell ref="B11:G11"/>
    <mergeCell ref="B12:G12"/>
    <mergeCell ref="B14:G14"/>
    <mergeCell ref="B15:G15"/>
    <mergeCell ref="B16:G16"/>
    <mergeCell ref="B17:G17"/>
    <mergeCell ref="B18:G18"/>
    <mergeCell ref="B19:G19"/>
    <mergeCell ref="B20:G20"/>
    <mergeCell ref="B21:G21"/>
    <mergeCell ref="B13:G13"/>
    <mergeCell ref="K5:O8"/>
    <mergeCell ref="B9:G9"/>
    <mergeCell ref="B4:G4"/>
    <mergeCell ref="B5:G5"/>
    <mergeCell ref="B6:G6"/>
    <mergeCell ref="B7:G7"/>
    <mergeCell ref="B8:G8"/>
  </mergeCells>
  <pageMargins left="0.75" right="0.75" top="1" bottom="1" header="0.5" footer="0.5"/>
  <pageSetup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DA6BB-03D4-4684-BDDF-76075D490820}">
  <sheetPr>
    <tabColor rgb="FF00B050"/>
  </sheetPr>
  <dimension ref="A1:S79"/>
  <sheetViews>
    <sheetView workbookViewId="0"/>
  </sheetViews>
  <sheetFormatPr defaultRowHeight="13.75" customHeight="1" x14ac:dyDescent="0.25"/>
  <cols>
    <col min="1" max="1" width="14" customWidth="1"/>
    <col min="2" max="4" width="17" customWidth="1"/>
    <col min="5" max="5" width="14.7265625" customWidth="1"/>
    <col min="6" max="7" width="17" customWidth="1"/>
    <col min="8" max="11" width="9.26953125" customWidth="1"/>
    <col min="12" max="12" width="15.453125" customWidth="1"/>
    <col min="13" max="13" width="17.453125" customWidth="1"/>
    <col min="14" max="14" width="13.7265625" customWidth="1"/>
    <col min="15" max="15" width="15" customWidth="1"/>
    <col min="16" max="18" width="9.26953125" customWidth="1"/>
    <col min="19" max="19" width="22.26953125" customWidth="1"/>
    <col min="20" max="256" width="9.26953125" customWidth="1"/>
    <col min="257" max="257" width="14" customWidth="1"/>
    <col min="258" max="263" width="10.26953125" customWidth="1"/>
    <col min="264" max="500" width="9.26953125" customWidth="1"/>
  </cols>
  <sheetData>
    <row r="1" spans="1:19" ht="15" customHeight="1" x14ac:dyDescent="0.35">
      <c r="A1" s="2" t="s">
        <v>501</v>
      </c>
      <c r="E1" s="197" t="s">
        <v>497</v>
      </c>
    </row>
    <row r="3" spans="1:19" ht="14.5" customHeight="1" x14ac:dyDescent="0.35">
      <c r="A3" s="150" t="s">
        <v>421</v>
      </c>
      <c r="D3" s="154" t="s">
        <v>422</v>
      </c>
      <c r="G3" s="155" t="s">
        <v>423</v>
      </c>
      <c r="J3" s="125" t="s">
        <v>421</v>
      </c>
      <c r="L3" s="125"/>
      <c r="N3" s="125" t="s">
        <v>424</v>
      </c>
      <c r="Q3" s="157" t="s">
        <v>2</v>
      </c>
      <c r="R3" s="144"/>
      <c r="S3" s="144"/>
    </row>
    <row r="4" spans="1:19" ht="14.15" customHeight="1" x14ac:dyDescent="0.25">
      <c r="Q4" s="390" t="s">
        <v>425</v>
      </c>
      <c r="R4" s="390"/>
      <c r="S4" s="390"/>
    </row>
    <row r="5" spans="1:19" ht="16.399999999999999" customHeight="1" x14ac:dyDescent="0.3">
      <c r="A5" s="151" t="s">
        <v>426</v>
      </c>
      <c r="B5" s="420" t="s">
        <v>427</v>
      </c>
      <c r="C5" s="420"/>
      <c r="D5" s="420"/>
      <c r="E5" s="420" t="s">
        <v>428</v>
      </c>
      <c r="F5" s="420"/>
      <c r="G5" s="420"/>
      <c r="J5" s="419"/>
      <c r="K5" s="419"/>
      <c r="L5" s="419"/>
      <c r="M5" s="419"/>
      <c r="N5" s="419"/>
      <c r="O5" s="419"/>
      <c r="Q5" s="390"/>
      <c r="R5" s="390"/>
      <c r="S5" s="390"/>
    </row>
    <row r="6" spans="1:19" ht="37.5" customHeight="1" x14ac:dyDescent="0.25">
      <c r="A6" s="152">
        <v>2022</v>
      </c>
      <c r="B6" s="149" t="s">
        <v>429</v>
      </c>
      <c r="C6" s="149" t="s">
        <v>430</v>
      </c>
      <c r="D6" s="149" t="s">
        <v>431</v>
      </c>
      <c r="E6" s="149" t="s">
        <v>432</v>
      </c>
      <c r="F6" s="149" t="s">
        <v>433</v>
      </c>
      <c r="G6" s="149" t="s">
        <v>434</v>
      </c>
      <c r="H6" s="156"/>
      <c r="J6" s="147">
        <v>2022</v>
      </c>
      <c r="K6" s="147" t="s">
        <v>426</v>
      </c>
      <c r="L6" s="149" t="s">
        <v>430</v>
      </c>
      <c r="M6" s="149" t="s">
        <v>435</v>
      </c>
      <c r="N6" s="149" t="s">
        <v>433</v>
      </c>
      <c r="O6" s="149" t="s">
        <v>436</v>
      </c>
      <c r="Q6" s="390"/>
      <c r="R6" s="390"/>
      <c r="S6" s="390"/>
    </row>
    <row r="7" spans="1:19" ht="13.75" customHeight="1" x14ac:dyDescent="0.3">
      <c r="A7" s="145" t="s">
        <v>437</v>
      </c>
      <c r="B7" s="153">
        <v>30</v>
      </c>
      <c r="C7" s="146">
        <f>AVERAGE(L7,L22)</f>
        <v>2.25</v>
      </c>
      <c r="D7" s="146">
        <f>AVERAGE(M7,M22)</f>
        <v>12.2</v>
      </c>
      <c r="E7" s="153">
        <v>10</v>
      </c>
      <c r="F7" s="146">
        <f>AVERAGE(N7,N22)</f>
        <v>2.25</v>
      </c>
      <c r="G7" s="146">
        <f>AVERAGE(O7,O22)</f>
        <v>4.1500000000000004</v>
      </c>
      <c r="J7" s="418" t="s">
        <v>177</v>
      </c>
      <c r="K7" s="145" t="s">
        <v>437</v>
      </c>
      <c r="L7" s="146">
        <v>2.2999999999999998</v>
      </c>
      <c r="M7" s="146">
        <v>9.1</v>
      </c>
      <c r="N7" s="146">
        <v>2.2999999999999998</v>
      </c>
      <c r="O7" s="146">
        <v>3.8</v>
      </c>
      <c r="Q7" s="390"/>
      <c r="R7" s="390"/>
      <c r="S7" s="390"/>
    </row>
    <row r="8" spans="1:19" ht="13.75" customHeight="1" x14ac:dyDescent="0.3">
      <c r="A8" s="145" t="s">
        <v>438</v>
      </c>
      <c r="B8" s="153">
        <v>30</v>
      </c>
      <c r="C8" s="146">
        <f t="shared" ref="C8:D8" si="0">AVERAGE(L8,L23)</f>
        <v>2.7</v>
      </c>
      <c r="D8" s="146">
        <f t="shared" si="0"/>
        <v>30.2</v>
      </c>
      <c r="E8" s="153">
        <v>10</v>
      </c>
      <c r="F8" s="146">
        <f t="shared" ref="F8:G8" si="1">AVERAGE(N8,N23)</f>
        <v>2.7</v>
      </c>
      <c r="G8" s="146">
        <f t="shared" si="1"/>
        <v>7.45</v>
      </c>
      <c r="J8" s="418"/>
      <c r="K8" s="145" t="s">
        <v>438</v>
      </c>
      <c r="L8" s="146">
        <v>3.1</v>
      </c>
      <c r="M8" s="146">
        <v>48.4</v>
      </c>
      <c r="N8" s="146">
        <v>3.1</v>
      </c>
      <c r="O8" s="146">
        <v>11</v>
      </c>
      <c r="Q8" s="390"/>
      <c r="R8" s="390"/>
      <c r="S8" s="390"/>
    </row>
    <row r="9" spans="1:19" ht="13.75" customHeight="1" x14ac:dyDescent="0.3">
      <c r="A9" s="145" t="s">
        <v>439</v>
      </c>
      <c r="B9" s="153">
        <v>30</v>
      </c>
      <c r="C9" s="146">
        <f t="shared" ref="C9:D9" si="2">AVERAGE(L9,L24)</f>
        <v>1.2999999999999998</v>
      </c>
      <c r="D9" s="146">
        <f t="shared" si="2"/>
        <v>18.100000000000001</v>
      </c>
      <c r="E9" s="153">
        <v>10</v>
      </c>
      <c r="F9" s="146">
        <f t="shared" ref="F9:G9" si="3">AVERAGE(N9,N24)</f>
        <v>1.2999999999999998</v>
      </c>
      <c r="G9" s="146">
        <f t="shared" si="3"/>
        <v>4.1500000000000004</v>
      </c>
      <c r="J9" s="418"/>
      <c r="K9" s="145" t="s">
        <v>439</v>
      </c>
      <c r="L9" s="146">
        <v>1.4</v>
      </c>
      <c r="M9" s="146">
        <v>20.100000000000001</v>
      </c>
      <c r="N9" s="146">
        <v>1.4</v>
      </c>
      <c r="O9" s="146">
        <v>5.0999999999999996</v>
      </c>
      <c r="Q9" s="158" t="s">
        <v>440</v>
      </c>
    </row>
    <row r="10" spans="1:19" ht="14.25" customHeight="1" x14ac:dyDescent="0.3">
      <c r="A10" s="145" t="s">
        <v>441</v>
      </c>
      <c r="B10" s="153">
        <v>30</v>
      </c>
      <c r="C10" s="146">
        <f t="shared" ref="C10:D10" si="4">AVERAGE(L10,L25)</f>
        <v>1.05</v>
      </c>
      <c r="D10" s="146">
        <f t="shared" si="4"/>
        <v>16.25</v>
      </c>
      <c r="E10" s="153">
        <v>10</v>
      </c>
      <c r="F10" s="146">
        <f t="shared" ref="F10:G10" si="5">AVERAGE(N10,N25)</f>
        <v>1.05</v>
      </c>
      <c r="G10" s="146">
        <f t="shared" si="5"/>
        <v>2.4</v>
      </c>
      <c r="J10" s="418"/>
      <c r="K10" s="145" t="s">
        <v>441</v>
      </c>
      <c r="L10" s="146">
        <v>1.3</v>
      </c>
      <c r="M10" s="146">
        <v>28.8</v>
      </c>
      <c r="N10" s="146">
        <v>1.3</v>
      </c>
      <c r="O10" s="146">
        <v>3.9</v>
      </c>
      <c r="Q10" s="417" t="s">
        <v>442</v>
      </c>
      <c r="R10" s="417"/>
      <c r="S10" s="417"/>
    </row>
    <row r="11" spans="1:19" ht="13.75" customHeight="1" x14ac:dyDescent="0.3">
      <c r="A11" s="145" t="s">
        <v>443</v>
      </c>
      <c r="B11" s="153">
        <v>30</v>
      </c>
      <c r="C11" s="146">
        <f t="shared" ref="C11:D11" si="6">AVERAGE(L11,L26)</f>
        <v>1.1499999999999999</v>
      </c>
      <c r="D11" s="146">
        <f t="shared" si="6"/>
        <v>6.35</v>
      </c>
      <c r="E11" s="153">
        <v>10</v>
      </c>
      <c r="F11" s="146">
        <f t="shared" ref="F11:G11" si="7">AVERAGE(N11,N26)</f>
        <v>1.1499999999999999</v>
      </c>
      <c r="G11" s="146">
        <f t="shared" si="7"/>
        <v>1.8</v>
      </c>
      <c r="J11" s="418"/>
      <c r="K11" s="145" t="s">
        <v>443</v>
      </c>
      <c r="L11" s="146">
        <v>1.5</v>
      </c>
      <c r="M11" s="146">
        <v>10.6</v>
      </c>
      <c r="N11" s="146">
        <v>1.5</v>
      </c>
      <c r="O11" s="146">
        <v>2.6</v>
      </c>
      <c r="Q11" s="417"/>
      <c r="R11" s="417"/>
      <c r="S11" s="417"/>
    </row>
    <row r="12" spans="1:19" ht="13.75" customHeight="1" x14ac:dyDescent="0.3">
      <c r="A12" s="145" t="s">
        <v>444</v>
      </c>
      <c r="B12" s="153">
        <v>30</v>
      </c>
      <c r="C12" s="146">
        <f t="shared" ref="C12:D12" si="8">AVERAGE(L12,L27)</f>
        <v>0.95000000000000007</v>
      </c>
      <c r="D12" s="146">
        <f t="shared" si="8"/>
        <v>2.75</v>
      </c>
      <c r="E12" s="153">
        <v>10</v>
      </c>
      <c r="F12" s="146">
        <f t="shared" ref="F12:G12" si="9">AVERAGE(N12,N27)</f>
        <v>0.95000000000000007</v>
      </c>
      <c r="G12" s="146">
        <f t="shared" si="9"/>
        <v>1.3</v>
      </c>
      <c r="J12" s="418"/>
      <c r="K12" s="145" t="s">
        <v>444</v>
      </c>
      <c r="L12" s="146">
        <v>1.1000000000000001</v>
      </c>
      <c r="M12" s="146">
        <v>3.6</v>
      </c>
      <c r="N12" s="146">
        <v>1.1000000000000001</v>
      </c>
      <c r="O12" s="146">
        <v>1.6</v>
      </c>
      <c r="Q12" s="417"/>
      <c r="R12" s="417"/>
      <c r="S12" s="417"/>
    </row>
    <row r="13" spans="1:19" ht="14.25" customHeight="1" x14ac:dyDescent="0.3">
      <c r="A13" s="145" t="s">
        <v>445</v>
      </c>
      <c r="B13" s="153">
        <v>30</v>
      </c>
      <c r="C13" s="146">
        <f t="shared" ref="C13:D13" si="10">AVERAGE(L13,L28)</f>
        <v>1.25</v>
      </c>
      <c r="D13" s="146">
        <f t="shared" si="10"/>
        <v>4.0999999999999996</v>
      </c>
      <c r="E13" s="153">
        <v>10</v>
      </c>
      <c r="F13" s="146">
        <f t="shared" ref="F13:G13" si="11">AVERAGE(N13,N28)</f>
        <v>1.25</v>
      </c>
      <c r="G13" s="146">
        <f t="shared" si="11"/>
        <v>2.25</v>
      </c>
      <c r="J13" s="418"/>
      <c r="K13" s="145" t="s">
        <v>445</v>
      </c>
      <c r="L13" s="146">
        <v>1.6</v>
      </c>
      <c r="M13" s="146">
        <v>0.9</v>
      </c>
      <c r="N13" s="146">
        <v>1.6</v>
      </c>
      <c r="O13" s="146">
        <v>2.6</v>
      </c>
      <c r="Q13" s="417" t="s">
        <v>446</v>
      </c>
      <c r="R13" s="417"/>
      <c r="S13" s="417"/>
    </row>
    <row r="14" spans="1:19" ht="13.75" customHeight="1" x14ac:dyDescent="0.3">
      <c r="A14" s="145" t="s">
        <v>447</v>
      </c>
      <c r="B14" s="153">
        <v>30</v>
      </c>
      <c r="C14" s="146">
        <f t="shared" ref="C14:D14" si="12">AVERAGE(L14,L29)</f>
        <v>1.6</v>
      </c>
      <c r="D14" s="146">
        <f t="shared" si="12"/>
        <v>9.1499999999999986</v>
      </c>
      <c r="E14" s="153">
        <v>10</v>
      </c>
      <c r="F14" s="146">
        <f t="shared" ref="F14:G14" si="13">AVERAGE(N14,N29)</f>
        <v>1.6</v>
      </c>
      <c r="G14" s="146">
        <f t="shared" si="13"/>
        <v>3.4</v>
      </c>
      <c r="J14" s="418"/>
      <c r="K14" s="145" t="s">
        <v>447</v>
      </c>
      <c r="L14" s="146">
        <v>1.6</v>
      </c>
      <c r="M14" s="146">
        <v>8.6999999999999993</v>
      </c>
      <c r="N14" s="146">
        <v>1.6</v>
      </c>
      <c r="O14" s="146">
        <v>3.3</v>
      </c>
      <c r="Q14" s="417"/>
      <c r="R14" s="417"/>
      <c r="S14" s="417"/>
    </row>
    <row r="15" spans="1:19" ht="13.75" customHeight="1" x14ac:dyDescent="0.3">
      <c r="A15" s="145" t="s">
        <v>448</v>
      </c>
      <c r="B15" s="153">
        <v>30</v>
      </c>
      <c r="C15" s="146">
        <f t="shared" ref="C15:D15" si="14">AVERAGE(L15,L30)</f>
        <v>1.6</v>
      </c>
      <c r="D15" s="146">
        <f t="shared" si="14"/>
        <v>44.050000000000004</v>
      </c>
      <c r="E15" s="153">
        <v>10</v>
      </c>
      <c r="F15" s="146">
        <f t="shared" ref="F15:G15" si="15">AVERAGE(N15,N30)</f>
        <v>1.6</v>
      </c>
      <c r="G15" s="146">
        <f t="shared" si="15"/>
        <v>3.4</v>
      </c>
      <c r="J15" s="418"/>
      <c r="K15" s="145" t="s">
        <v>448</v>
      </c>
      <c r="L15" s="146">
        <v>1.3</v>
      </c>
      <c r="M15" s="146">
        <v>2.4</v>
      </c>
      <c r="N15" s="146">
        <v>1.3</v>
      </c>
      <c r="O15" s="146">
        <v>1.7</v>
      </c>
      <c r="Q15" s="417"/>
      <c r="R15" s="417"/>
      <c r="S15" s="417"/>
    </row>
    <row r="16" spans="1:19" ht="13.75" customHeight="1" x14ac:dyDescent="0.3">
      <c r="A16" s="145" t="s">
        <v>449</v>
      </c>
      <c r="B16" s="153">
        <v>30</v>
      </c>
      <c r="C16" s="146">
        <f t="shared" ref="C16:D16" si="16">AVERAGE(L16,L31)</f>
        <v>1.2000000000000002</v>
      </c>
      <c r="D16" s="146">
        <f t="shared" si="16"/>
        <v>3.05</v>
      </c>
      <c r="E16" s="153">
        <v>10</v>
      </c>
      <c r="F16" s="146">
        <f t="shared" ref="F16:G16" si="17">AVERAGE(N16,N31)</f>
        <v>1.2000000000000002</v>
      </c>
      <c r="G16" s="146">
        <f t="shared" si="17"/>
        <v>1.75</v>
      </c>
      <c r="J16" s="418"/>
      <c r="K16" s="145" t="s">
        <v>449</v>
      </c>
      <c r="L16" s="146">
        <v>1.3</v>
      </c>
      <c r="M16" s="146">
        <v>3.8</v>
      </c>
      <c r="N16" s="146">
        <v>1.3</v>
      </c>
      <c r="O16" s="146">
        <v>2.1</v>
      </c>
      <c r="Q16" s="417"/>
      <c r="R16" s="417"/>
      <c r="S16" s="417"/>
    </row>
    <row r="17" spans="1:15" ht="13.75" customHeight="1" x14ac:dyDescent="0.3">
      <c r="A17" s="145" t="s">
        <v>450</v>
      </c>
      <c r="B17" s="153">
        <v>30</v>
      </c>
      <c r="C17" s="146">
        <f t="shared" ref="C17:D17" si="18">AVERAGE(L17,L32)</f>
        <v>1.75</v>
      </c>
      <c r="D17" s="146">
        <f t="shared" si="18"/>
        <v>4.1500000000000004</v>
      </c>
      <c r="E17" s="153">
        <v>10</v>
      </c>
      <c r="F17" s="146">
        <f t="shared" ref="F17:G17" si="19">AVERAGE(N17,N32)</f>
        <v>1.75</v>
      </c>
      <c r="G17" s="146">
        <f t="shared" si="19"/>
        <v>2.35</v>
      </c>
      <c r="J17" s="418"/>
      <c r="K17" s="145" t="s">
        <v>450</v>
      </c>
      <c r="L17" s="146">
        <v>1.9</v>
      </c>
      <c r="M17" s="146">
        <v>5.5</v>
      </c>
      <c r="N17" s="146">
        <v>1.9</v>
      </c>
      <c r="O17" s="146">
        <v>2.6</v>
      </c>
    </row>
    <row r="18" spans="1:15" ht="13.75" customHeight="1" x14ac:dyDescent="0.3">
      <c r="A18" s="145" t="s">
        <v>451</v>
      </c>
      <c r="B18" s="153">
        <v>30</v>
      </c>
      <c r="C18" s="146">
        <f t="shared" ref="C18:D18" si="20">AVERAGE(L18,L33)</f>
        <v>1.85</v>
      </c>
      <c r="D18" s="146">
        <f t="shared" si="20"/>
        <v>4.05</v>
      </c>
      <c r="E18" s="153">
        <v>10</v>
      </c>
      <c r="F18" s="146">
        <f t="shared" ref="F18:G18" si="21">AVERAGE(N18,N33)</f>
        <v>1.85</v>
      </c>
      <c r="G18" s="146">
        <f t="shared" si="21"/>
        <v>2.7</v>
      </c>
      <c r="J18" s="418"/>
      <c r="K18" s="145" t="s">
        <v>451</v>
      </c>
      <c r="L18" s="146">
        <v>1.9</v>
      </c>
      <c r="M18" s="146">
        <v>5</v>
      </c>
      <c r="N18" s="146">
        <v>1.9</v>
      </c>
      <c r="O18" s="146">
        <v>3.2</v>
      </c>
    </row>
    <row r="19" spans="1:15" ht="13.75" customHeight="1" x14ac:dyDescent="0.3">
      <c r="J19" s="418"/>
      <c r="K19" s="148" t="s">
        <v>452</v>
      </c>
      <c r="L19" s="176">
        <f>AVERAGE(L7:L18)</f>
        <v>1.6916666666666664</v>
      </c>
      <c r="M19" s="176">
        <v>0</v>
      </c>
      <c r="N19" s="176">
        <f>AVERAGE(N7:N18)</f>
        <v>1.6916666666666664</v>
      </c>
      <c r="O19" s="176">
        <v>0</v>
      </c>
    </row>
    <row r="21" spans="1:15" ht="41.5" customHeight="1" x14ac:dyDescent="0.25">
      <c r="J21" s="147">
        <v>2022</v>
      </c>
      <c r="K21" s="147" t="s">
        <v>426</v>
      </c>
      <c r="L21" s="149" t="s">
        <v>430</v>
      </c>
      <c r="M21" s="149" t="s">
        <v>435</v>
      </c>
      <c r="N21" s="149" t="s">
        <v>433</v>
      </c>
      <c r="O21" s="149" t="s">
        <v>436</v>
      </c>
    </row>
    <row r="22" spans="1:15" ht="13.75" customHeight="1" x14ac:dyDescent="0.3">
      <c r="J22" s="418" t="s">
        <v>178</v>
      </c>
      <c r="K22" s="145" t="s">
        <v>437</v>
      </c>
      <c r="L22" s="146">
        <v>2.2000000000000002</v>
      </c>
      <c r="M22" s="146">
        <v>15.3</v>
      </c>
      <c r="N22" s="146">
        <v>2.2000000000000002</v>
      </c>
      <c r="O22" s="146">
        <v>4.5</v>
      </c>
    </row>
    <row r="23" spans="1:15" ht="13.75" customHeight="1" x14ac:dyDescent="0.3">
      <c r="J23" s="418"/>
      <c r="K23" s="145" t="s">
        <v>438</v>
      </c>
      <c r="L23" s="146">
        <v>2.2999999999999998</v>
      </c>
      <c r="M23" s="146">
        <v>12</v>
      </c>
      <c r="N23" s="146">
        <v>2.2999999999999998</v>
      </c>
      <c r="O23" s="146">
        <v>3.9</v>
      </c>
    </row>
    <row r="24" spans="1:15" ht="13.75" customHeight="1" x14ac:dyDescent="0.3">
      <c r="J24" s="418"/>
      <c r="K24" s="145" t="s">
        <v>439</v>
      </c>
      <c r="L24" s="146">
        <v>1.2</v>
      </c>
      <c r="M24" s="146">
        <v>16.100000000000001</v>
      </c>
      <c r="N24" s="146">
        <v>1.2</v>
      </c>
      <c r="O24" s="146">
        <v>3.2</v>
      </c>
    </row>
    <row r="25" spans="1:15" ht="13.75" customHeight="1" x14ac:dyDescent="0.3">
      <c r="J25" s="418"/>
      <c r="K25" s="145" t="s">
        <v>441</v>
      </c>
      <c r="L25" s="146">
        <v>0.8</v>
      </c>
      <c r="M25" s="146">
        <v>3.7</v>
      </c>
      <c r="N25" s="146">
        <v>0.8</v>
      </c>
      <c r="O25" s="146">
        <v>0.9</v>
      </c>
    </row>
    <row r="26" spans="1:15" ht="13.75" customHeight="1" x14ac:dyDescent="0.3">
      <c r="J26" s="418"/>
      <c r="K26" s="145" t="s">
        <v>443</v>
      </c>
      <c r="L26" s="146">
        <v>0.8</v>
      </c>
      <c r="M26" s="146">
        <v>2.1</v>
      </c>
      <c r="N26" s="146">
        <v>0.8</v>
      </c>
      <c r="O26" s="146">
        <v>1</v>
      </c>
    </row>
    <row r="27" spans="1:15" ht="13.75" customHeight="1" x14ac:dyDescent="0.3">
      <c r="J27" s="418"/>
      <c r="K27" s="145" t="s">
        <v>444</v>
      </c>
      <c r="L27" s="146">
        <v>0.8</v>
      </c>
      <c r="M27" s="146">
        <v>1.9</v>
      </c>
      <c r="N27" s="146">
        <v>0.8</v>
      </c>
      <c r="O27" s="146">
        <v>1</v>
      </c>
    </row>
    <row r="28" spans="1:15" ht="13.75" customHeight="1" x14ac:dyDescent="0.3">
      <c r="J28" s="418"/>
      <c r="K28" s="145" t="s">
        <v>445</v>
      </c>
      <c r="L28" s="146">
        <v>0.9</v>
      </c>
      <c r="M28" s="146">
        <v>7.3</v>
      </c>
      <c r="N28" s="146">
        <v>0.9</v>
      </c>
      <c r="O28" s="146">
        <v>1.9</v>
      </c>
    </row>
    <row r="29" spans="1:15" ht="13.75" customHeight="1" x14ac:dyDescent="0.3">
      <c r="J29" s="418"/>
      <c r="K29" s="145" t="s">
        <v>447</v>
      </c>
      <c r="L29" s="146">
        <v>1.6</v>
      </c>
      <c r="M29" s="146">
        <v>9.6</v>
      </c>
      <c r="N29" s="146">
        <v>1.6</v>
      </c>
      <c r="O29" s="146">
        <v>3.5</v>
      </c>
    </row>
    <row r="30" spans="1:15" ht="13.75" customHeight="1" x14ac:dyDescent="0.3">
      <c r="J30" s="418"/>
      <c r="K30" s="145" t="s">
        <v>448</v>
      </c>
      <c r="L30" s="146">
        <v>1.9</v>
      </c>
      <c r="M30" s="146">
        <v>85.7</v>
      </c>
      <c r="N30" s="146">
        <v>1.9</v>
      </c>
      <c r="O30" s="146">
        <v>5.0999999999999996</v>
      </c>
    </row>
    <row r="31" spans="1:15" ht="13.75" customHeight="1" x14ac:dyDescent="0.3">
      <c r="J31" s="418"/>
      <c r="K31" s="145" t="s">
        <v>449</v>
      </c>
      <c r="L31" s="146">
        <v>1.1000000000000001</v>
      </c>
      <c r="M31" s="146">
        <v>2.2999999999999998</v>
      </c>
      <c r="N31" s="146">
        <v>1.1000000000000001</v>
      </c>
      <c r="O31" s="146">
        <v>1.4</v>
      </c>
    </row>
    <row r="32" spans="1:15" ht="13.75" customHeight="1" x14ac:dyDescent="0.3">
      <c r="J32" s="418"/>
      <c r="K32" s="145" t="s">
        <v>450</v>
      </c>
      <c r="L32" s="146">
        <v>1.6</v>
      </c>
      <c r="M32" s="146">
        <v>2.8</v>
      </c>
      <c r="N32" s="146">
        <v>1.6</v>
      </c>
      <c r="O32" s="146">
        <v>2.1</v>
      </c>
    </row>
    <row r="33" spans="1:15" ht="13.75" customHeight="1" x14ac:dyDescent="0.3">
      <c r="J33" s="418"/>
      <c r="K33" s="145" t="s">
        <v>451</v>
      </c>
      <c r="L33" s="146">
        <v>1.8</v>
      </c>
      <c r="M33" s="146">
        <v>3.1</v>
      </c>
      <c r="N33" s="146">
        <v>1.8</v>
      </c>
      <c r="O33" s="146">
        <v>2.2000000000000002</v>
      </c>
    </row>
    <row r="34" spans="1:15" ht="13.75" customHeight="1" x14ac:dyDescent="0.3">
      <c r="J34" s="418"/>
      <c r="K34" s="148" t="s">
        <v>452</v>
      </c>
      <c r="L34" s="176">
        <f>AVERAGE(L22:L33)</f>
        <v>1.4166666666666667</v>
      </c>
      <c r="M34" s="176">
        <v>0</v>
      </c>
      <c r="N34" s="176">
        <f>AVERAGE(N22:N33)</f>
        <v>1.4166666666666667</v>
      </c>
      <c r="O34" s="176">
        <v>0</v>
      </c>
    </row>
    <row r="36" spans="1:15" ht="41.5" customHeight="1" x14ac:dyDescent="0.25">
      <c r="J36" s="147" t="s">
        <v>139</v>
      </c>
      <c r="K36" s="147" t="s">
        <v>426</v>
      </c>
      <c r="L36" s="149" t="s">
        <v>430</v>
      </c>
      <c r="M36" s="149" t="s">
        <v>435</v>
      </c>
      <c r="N36" s="149" t="s">
        <v>433</v>
      </c>
      <c r="O36" s="149" t="s">
        <v>436</v>
      </c>
    </row>
    <row r="37" spans="1:15" ht="13.75" customHeight="1" x14ac:dyDescent="0.3">
      <c r="J37" s="418" t="s">
        <v>179</v>
      </c>
      <c r="K37" s="145" t="s">
        <v>437</v>
      </c>
      <c r="L37" s="146"/>
      <c r="M37" s="146"/>
      <c r="N37" s="146"/>
      <c r="O37" s="146"/>
    </row>
    <row r="38" spans="1:15" ht="13.75" customHeight="1" x14ac:dyDescent="0.3">
      <c r="J38" s="418"/>
      <c r="K38" s="145" t="s">
        <v>438</v>
      </c>
      <c r="L38" s="146"/>
      <c r="M38" s="146"/>
      <c r="N38" s="146"/>
      <c r="O38" s="146"/>
    </row>
    <row r="39" spans="1:15" ht="13.75" customHeight="1" x14ac:dyDescent="0.3">
      <c r="J39" s="418"/>
      <c r="K39" s="145" t="s">
        <v>439</v>
      </c>
      <c r="L39" s="146"/>
      <c r="M39" s="146"/>
      <c r="N39" s="146"/>
      <c r="O39" s="146"/>
    </row>
    <row r="40" spans="1:15" ht="13.75" customHeight="1" x14ac:dyDescent="0.3">
      <c r="J40" s="418"/>
      <c r="K40" s="145" t="s">
        <v>441</v>
      </c>
      <c r="L40" s="146"/>
      <c r="M40" s="146"/>
      <c r="N40" s="146"/>
      <c r="O40" s="146"/>
    </row>
    <row r="41" spans="1:15" ht="13.75" customHeight="1" x14ac:dyDescent="0.3">
      <c r="J41" s="418"/>
      <c r="K41" s="145" t="s">
        <v>443</v>
      </c>
      <c r="L41" s="146"/>
      <c r="M41" s="146"/>
      <c r="N41" s="146"/>
      <c r="O41" s="146"/>
    </row>
    <row r="42" spans="1:15" ht="13.75" customHeight="1" x14ac:dyDescent="0.3">
      <c r="J42" s="418"/>
      <c r="K42" s="145" t="s">
        <v>444</v>
      </c>
      <c r="L42" s="146"/>
      <c r="M42" s="146"/>
      <c r="N42" s="146"/>
      <c r="O42" s="146"/>
    </row>
    <row r="43" spans="1:15" ht="13.75" customHeight="1" x14ac:dyDescent="0.3">
      <c r="J43" s="418"/>
      <c r="K43" s="145" t="s">
        <v>445</v>
      </c>
      <c r="L43" s="146"/>
      <c r="M43" s="146"/>
      <c r="N43" s="146"/>
      <c r="O43" s="146"/>
    </row>
    <row r="44" spans="1:15" ht="13.75" customHeight="1" x14ac:dyDescent="0.3">
      <c r="J44" s="418"/>
      <c r="K44" s="145" t="s">
        <v>447</v>
      </c>
      <c r="L44" s="146"/>
      <c r="M44" s="146"/>
      <c r="N44" s="146"/>
      <c r="O44" s="146"/>
    </row>
    <row r="45" spans="1:15" ht="13.75" customHeight="1" x14ac:dyDescent="0.3">
      <c r="J45" s="418"/>
      <c r="K45" s="145" t="s">
        <v>448</v>
      </c>
      <c r="L45" s="146"/>
      <c r="M45" s="146"/>
      <c r="N45" s="146"/>
      <c r="O45" s="146"/>
    </row>
    <row r="46" spans="1:15" ht="13.75" customHeight="1" x14ac:dyDescent="0.3">
      <c r="J46" s="418"/>
      <c r="K46" s="145" t="s">
        <v>449</v>
      </c>
      <c r="L46" s="146"/>
      <c r="M46" s="146"/>
      <c r="N46" s="146"/>
      <c r="O46" s="146"/>
    </row>
    <row r="47" spans="1:15" ht="13.75" customHeight="1" x14ac:dyDescent="0.3">
      <c r="J47" s="418"/>
      <c r="K47" s="145" t="s">
        <v>450</v>
      </c>
      <c r="L47" s="146"/>
      <c r="M47" s="146"/>
      <c r="N47" s="146"/>
      <c r="O47" s="146"/>
    </row>
    <row r="48" spans="1:15" ht="13.75" customHeight="1" x14ac:dyDescent="0.3">
      <c r="A48" s="430" t="s">
        <v>322</v>
      </c>
      <c r="B48" s="431"/>
      <c r="C48" s="431"/>
      <c r="D48" s="431"/>
      <c r="E48" s="431"/>
      <c r="F48" s="431"/>
      <c r="G48" s="432"/>
      <c r="J48" s="418"/>
      <c r="K48" s="145" t="s">
        <v>451</v>
      </c>
      <c r="L48" s="146"/>
      <c r="M48" s="146"/>
      <c r="N48" s="146"/>
      <c r="O48" s="146"/>
    </row>
    <row r="49" spans="1:15" ht="13.75" customHeight="1" x14ac:dyDescent="0.3">
      <c r="A49" s="421"/>
      <c r="B49" s="422"/>
      <c r="C49" s="422"/>
      <c r="D49" s="422"/>
      <c r="E49" s="422"/>
      <c r="F49" s="422"/>
      <c r="G49" s="423"/>
      <c r="J49" s="418"/>
      <c r="K49" s="148" t="s">
        <v>452</v>
      </c>
      <c r="L49" s="148" t="e">
        <v>#DIV/0!</v>
      </c>
      <c r="M49" s="148">
        <v>0</v>
      </c>
      <c r="N49" s="148" t="e">
        <v>#DIV/0!</v>
      </c>
      <c r="O49" s="148">
        <v>0</v>
      </c>
    </row>
    <row r="50" spans="1:15" ht="13.75" customHeight="1" x14ac:dyDescent="0.25">
      <c r="A50" s="424"/>
      <c r="B50" s="425"/>
      <c r="C50" s="425"/>
      <c r="D50" s="425"/>
      <c r="E50" s="425"/>
      <c r="F50" s="425"/>
      <c r="G50" s="426"/>
    </row>
    <row r="51" spans="1:15" ht="41.5" customHeight="1" x14ac:dyDescent="0.25">
      <c r="A51" s="424"/>
      <c r="B51" s="425"/>
      <c r="C51" s="425"/>
      <c r="D51" s="425"/>
      <c r="E51" s="425"/>
      <c r="F51" s="425"/>
      <c r="G51" s="426"/>
      <c r="J51" s="147" t="s">
        <v>139</v>
      </c>
      <c r="K51" s="147" t="s">
        <v>426</v>
      </c>
      <c r="L51" s="149" t="s">
        <v>430</v>
      </c>
      <c r="M51" s="149" t="s">
        <v>435</v>
      </c>
      <c r="N51" s="149" t="s">
        <v>433</v>
      </c>
      <c r="O51" s="149" t="s">
        <v>436</v>
      </c>
    </row>
    <row r="52" spans="1:15" ht="13.75" customHeight="1" x14ac:dyDescent="0.3">
      <c r="A52" s="427"/>
      <c r="B52" s="428"/>
      <c r="C52" s="428"/>
      <c r="D52" s="428"/>
      <c r="E52" s="428"/>
      <c r="F52" s="428"/>
      <c r="G52" s="429"/>
      <c r="J52" s="418" t="s">
        <v>180</v>
      </c>
      <c r="K52" s="145" t="s">
        <v>437</v>
      </c>
      <c r="L52" s="146"/>
      <c r="M52" s="146"/>
      <c r="N52" s="146"/>
      <c r="O52" s="146"/>
    </row>
    <row r="53" spans="1:15" ht="13.75" customHeight="1" x14ac:dyDescent="0.3">
      <c r="J53" s="418"/>
      <c r="K53" s="145" t="s">
        <v>438</v>
      </c>
      <c r="L53" s="146"/>
      <c r="M53" s="146"/>
      <c r="N53" s="146"/>
      <c r="O53" s="146"/>
    </row>
    <row r="54" spans="1:15" ht="13.75" customHeight="1" x14ac:dyDescent="0.3">
      <c r="J54" s="418"/>
      <c r="K54" s="145" t="s">
        <v>439</v>
      </c>
      <c r="L54" s="146"/>
      <c r="M54" s="146"/>
      <c r="N54" s="146"/>
      <c r="O54" s="146"/>
    </row>
    <row r="55" spans="1:15" ht="13.75" customHeight="1" x14ac:dyDescent="0.3">
      <c r="J55" s="418"/>
      <c r="K55" s="145" t="s">
        <v>441</v>
      </c>
      <c r="L55" s="146"/>
      <c r="M55" s="146"/>
      <c r="N55" s="146"/>
      <c r="O55" s="146"/>
    </row>
    <row r="56" spans="1:15" ht="13.75" customHeight="1" x14ac:dyDescent="0.3">
      <c r="J56" s="418"/>
      <c r="K56" s="145" t="s">
        <v>443</v>
      </c>
      <c r="L56" s="146"/>
      <c r="M56" s="146"/>
      <c r="N56" s="146"/>
      <c r="O56" s="146"/>
    </row>
    <row r="57" spans="1:15" ht="13.75" customHeight="1" x14ac:dyDescent="0.3">
      <c r="J57" s="418"/>
      <c r="K57" s="145" t="s">
        <v>444</v>
      </c>
      <c r="L57" s="146"/>
      <c r="M57" s="146"/>
      <c r="N57" s="146"/>
      <c r="O57" s="146"/>
    </row>
    <row r="58" spans="1:15" ht="13.75" customHeight="1" x14ac:dyDescent="0.3">
      <c r="J58" s="418"/>
      <c r="K58" s="145" t="s">
        <v>445</v>
      </c>
      <c r="L58" s="146"/>
      <c r="M58" s="146"/>
      <c r="N58" s="146"/>
      <c r="O58" s="146"/>
    </row>
    <row r="59" spans="1:15" ht="13.75" customHeight="1" x14ac:dyDescent="0.3">
      <c r="J59" s="418"/>
      <c r="K59" s="145" t="s">
        <v>447</v>
      </c>
      <c r="L59" s="146"/>
      <c r="M59" s="146"/>
      <c r="N59" s="146"/>
      <c r="O59" s="146"/>
    </row>
    <row r="60" spans="1:15" ht="13.75" customHeight="1" x14ac:dyDescent="0.3">
      <c r="J60" s="418"/>
      <c r="K60" s="145" t="s">
        <v>448</v>
      </c>
      <c r="L60" s="146"/>
      <c r="M60" s="146"/>
      <c r="N60" s="146"/>
      <c r="O60" s="146"/>
    </row>
    <row r="61" spans="1:15" ht="13.75" customHeight="1" x14ac:dyDescent="0.3">
      <c r="J61" s="418"/>
      <c r="K61" s="145" t="s">
        <v>449</v>
      </c>
      <c r="L61" s="146"/>
      <c r="M61" s="146"/>
      <c r="N61" s="146"/>
      <c r="O61" s="146"/>
    </row>
    <row r="62" spans="1:15" ht="13.75" customHeight="1" x14ac:dyDescent="0.3">
      <c r="J62" s="418"/>
      <c r="K62" s="145" t="s">
        <v>450</v>
      </c>
      <c r="L62" s="146"/>
      <c r="M62" s="146"/>
      <c r="N62" s="146"/>
      <c r="O62" s="146"/>
    </row>
    <row r="63" spans="1:15" ht="13.75" customHeight="1" x14ac:dyDescent="0.3">
      <c r="J63" s="418"/>
      <c r="K63" s="145" t="s">
        <v>451</v>
      </c>
      <c r="L63" s="146"/>
      <c r="M63" s="146"/>
      <c r="N63" s="146"/>
      <c r="O63" s="146"/>
    </row>
    <row r="64" spans="1:15" ht="13.75" customHeight="1" x14ac:dyDescent="0.3">
      <c r="J64" s="418"/>
      <c r="K64" s="148" t="s">
        <v>452</v>
      </c>
      <c r="L64" s="148" t="e">
        <v>#DIV/0!</v>
      </c>
      <c r="M64" s="148">
        <v>0</v>
      </c>
      <c r="N64" s="148" t="e">
        <v>#DIV/0!</v>
      </c>
      <c r="O64" s="148">
        <v>0</v>
      </c>
    </row>
    <row r="66" spans="10:15" ht="41.5" customHeight="1" x14ac:dyDescent="0.25">
      <c r="J66" s="147" t="s">
        <v>139</v>
      </c>
      <c r="K66" s="147" t="s">
        <v>426</v>
      </c>
      <c r="L66" s="149" t="s">
        <v>430</v>
      </c>
      <c r="M66" s="149" t="s">
        <v>435</v>
      </c>
      <c r="N66" s="149" t="s">
        <v>433</v>
      </c>
      <c r="O66" s="149" t="s">
        <v>436</v>
      </c>
    </row>
    <row r="67" spans="10:15" ht="13.75" customHeight="1" x14ac:dyDescent="0.3">
      <c r="J67" s="418" t="s">
        <v>181</v>
      </c>
      <c r="K67" s="145" t="s">
        <v>437</v>
      </c>
      <c r="L67" s="146"/>
      <c r="M67" s="146"/>
      <c r="N67" s="146"/>
      <c r="O67" s="146"/>
    </row>
    <row r="68" spans="10:15" ht="13.75" customHeight="1" x14ac:dyDescent="0.3">
      <c r="J68" s="418"/>
      <c r="K68" s="145" t="s">
        <v>438</v>
      </c>
      <c r="L68" s="146"/>
      <c r="M68" s="146"/>
      <c r="N68" s="146"/>
      <c r="O68" s="146"/>
    </row>
    <row r="69" spans="10:15" ht="13.75" customHeight="1" x14ac:dyDescent="0.3">
      <c r="J69" s="418"/>
      <c r="K69" s="145" t="s">
        <v>439</v>
      </c>
      <c r="L69" s="146"/>
      <c r="M69" s="146"/>
      <c r="N69" s="146"/>
      <c r="O69" s="146"/>
    </row>
    <row r="70" spans="10:15" ht="13.75" customHeight="1" x14ac:dyDescent="0.3">
      <c r="J70" s="418"/>
      <c r="K70" s="145" t="s">
        <v>441</v>
      </c>
      <c r="L70" s="146"/>
      <c r="M70" s="146"/>
      <c r="N70" s="146"/>
      <c r="O70" s="146"/>
    </row>
    <row r="71" spans="10:15" ht="13.75" customHeight="1" x14ac:dyDescent="0.3">
      <c r="J71" s="418"/>
      <c r="K71" s="145" t="s">
        <v>443</v>
      </c>
      <c r="L71" s="146"/>
      <c r="M71" s="146"/>
      <c r="N71" s="146"/>
      <c r="O71" s="146"/>
    </row>
    <row r="72" spans="10:15" ht="13.75" customHeight="1" x14ac:dyDescent="0.3">
      <c r="J72" s="418"/>
      <c r="K72" s="145" t="s">
        <v>444</v>
      </c>
      <c r="L72" s="146"/>
      <c r="M72" s="146"/>
      <c r="N72" s="146"/>
      <c r="O72" s="146"/>
    </row>
    <row r="73" spans="10:15" ht="13.75" customHeight="1" x14ac:dyDescent="0.3">
      <c r="J73" s="418"/>
      <c r="K73" s="145" t="s">
        <v>445</v>
      </c>
      <c r="L73" s="146"/>
      <c r="M73" s="146"/>
      <c r="N73" s="146"/>
      <c r="O73" s="146"/>
    </row>
    <row r="74" spans="10:15" ht="13.75" customHeight="1" x14ac:dyDescent="0.3">
      <c r="J74" s="418"/>
      <c r="K74" s="145" t="s">
        <v>447</v>
      </c>
      <c r="L74" s="146"/>
      <c r="M74" s="146"/>
      <c r="N74" s="146"/>
      <c r="O74" s="146"/>
    </row>
    <row r="75" spans="10:15" ht="13.75" customHeight="1" x14ac:dyDescent="0.3">
      <c r="J75" s="418"/>
      <c r="K75" s="145" t="s">
        <v>448</v>
      </c>
      <c r="L75" s="146"/>
      <c r="M75" s="146"/>
      <c r="N75" s="146"/>
      <c r="O75" s="146"/>
    </row>
    <row r="76" spans="10:15" ht="13.75" customHeight="1" x14ac:dyDescent="0.3">
      <c r="J76" s="418"/>
      <c r="K76" s="145" t="s">
        <v>449</v>
      </c>
      <c r="L76" s="146"/>
      <c r="M76" s="146"/>
      <c r="N76" s="146"/>
      <c r="O76" s="146"/>
    </row>
    <row r="77" spans="10:15" ht="13.75" customHeight="1" x14ac:dyDescent="0.3">
      <c r="J77" s="418"/>
      <c r="K77" s="145" t="s">
        <v>450</v>
      </c>
      <c r="L77" s="146"/>
      <c r="M77" s="146"/>
      <c r="N77" s="146"/>
      <c r="O77" s="146"/>
    </row>
    <row r="78" spans="10:15" ht="13.75" customHeight="1" x14ac:dyDescent="0.3">
      <c r="J78" s="418"/>
      <c r="K78" s="145" t="s">
        <v>451</v>
      </c>
      <c r="L78" s="146"/>
      <c r="M78" s="146"/>
      <c r="N78" s="146"/>
      <c r="O78" s="146"/>
    </row>
    <row r="79" spans="10:15" ht="13.75" customHeight="1" x14ac:dyDescent="0.3">
      <c r="J79" s="418"/>
      <c r="K79" s="148" t="s">
        <v>452</v>
      </c>
      <c r="L79" s="148" t="e">
        <v>#DIV/0!</v>
      </c>
      <c r="M79" s="148">
        <v>0</v>
      </c>
      <c r="N79" s="148" t="e">
        <v>#DIV/0!</v>
      </c>
      <c r="O79" s="148">
        <v>0</v>
      </c>
    </row>
  </sheetData>
  <mergeCells count="13">
    <mergeCell ref="Q4:S8"/>
    <mergeCell ref="Q10:S12"/>
    <mergeCell ref="Q13:S16"/>
    <mergeCell ref="J67:J79"/>
    <mergeCell ref="B5:D5"/>
    <mergeCell ref="E5:G5"/>
    <mergeCell ref="J5:O5"/>
    <mergeCell ref="J7:J19"/>
    <mergeCell ref="J22:J34"/>
    <mergeCell ref="J37:J49"/>
    <mergeCell ref="A48:G48"/>
    <mergeCell ref="A49:G52"/>
    <mergeCell ref="J52:J64"/>
  </mergeCells>
  <pageMargins left="0.75" right="0.75" top="1" bottom="1" header="0.5" footer="0.5"/>
  <pageSetup orientation="portrait"/>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A5167-F1A3-475D-AD0D-7D725C7ECFF5}">
  <sheetPr>
    <tabColor rgb="FF00B050"/>
  </sheetPr>
  <dimension ref="A1:U79"/>
  <sheetViews>
    <sheetView workbookViewId="0"/>
  </sheetViews>
  <sheetFormatPr defaultRowHeight="13.75" customHeight="1" x14ac:dyDescent="0.25"/>
  <cols>
    <col min="1" max="1" width="14" customWidth="1"/>
    <col min="2" max="2" width="12.7265625" customWidth="1"/>
    <col min="3" max="3" width="15.26953125" customWidth="1"/>
    <col min="4" max="4" width="17.7265625" customWidth="1"/>
    <col min="5" max="5" width="14.7265625" customWidth="1"/>
    <col min="6" max="6" width="11.54296875" customWidth="1"/>
    <col min="7" max="7" width="15" customWidth="1"/>
    <col min="8" max="8" width="14.7265625" customWidth="1"/>
    <col min="9" max="12" width="9.26953125" customWidth="1"/>
    <col min="13" max="13" width="15.453125" customWidth="1"/>
    <col min="14" max="14" width="17.7265625" customWidth="1"/>
    <col min="15" max="15" width="17.453125" customWidth="1"/>
    <col min="16" max="16" width="13.7265625" customWidth="1"/>
    <col min="17" max="17" width="15" customWidth="1"/>
    <col min="18" max="20" width="9.26953125" customWidth="1"/>
    <col min="21" max="21" width="22.453125" customWidth="1"/>
    <col min="22" max="258" width="9.26953125" customWidth="1"/>
    <col min="259" max="259" width="14" customWidth="1"/>
    <col min="260" max="265" width="10.26953125" customWidth="1"/>
    <col min="266" max="500" width="9.26953125" customWidth="1"/>
  </cols>
  <sheetData>
    <row r="1" spans="1:21" ht="15" customHeight="1" x14ac:dyDescent="0.35">
      <c r="A1" s="2" t="s">
        <v>501</v>
      </c>
      <c r="E1" s="197" t="s">
        <v>497</v>
      </c>
    </row>
    <row r="3" spans="1:21" ht="14.5" customHeight="1" x14ac:dyDescent="0.35">
      <c r="A3" s="150" t="s">
        <v>453</v>
      </c>
      <c r="E3" s="154" t="s">
        <v>422</v>
      </c>
      <c r="H3" s="155" t="s">
        <v>454</v>
      </c>
      <c r="J3" s="125" t="s">
        <v>453</v>
      </c>
      <c r="L3" s="125"/>
      <c r="O3" s="125" t="s">
        <v>424</v>
      </c>
      <c r="Q3" s="160" t="s">
        <v>2</v>
      </c>
      <c r="S3" s="157" t="s">
        <v>2</v>
      </c>
      <c r="T3" s="144"/>
      <c r="U3" s="144"/>
    </row>
    <row r="4" spans="1:21" ht="14.15" customHeight="1" x14ac:dyDescent="0.25">
      <c r="S4" s="390" t="s">
        <v>455</v>
      </c>
      <c r="T4" s="390"/>
      <c r="U4" s="390"/>
    </row>
    <row r="5" spans="1:21" ht="16.399999999999999" customHeight="1" x14ac:dyDescent="0.3">
      <c r="A5" s="151" t="s">
        <v>426</v>
      </c>
      <c r="B5" s="420" t="s">
        <v>456</v>
      </c>
      <c r="C5" s="420"/>
      <c r="D5" s="420"/>
      <c r="E5" s="420"/>
      <c r="F5" s="420" t="s">
        <v>428</v>
      </c>
      <c r="G5" s="420"/>
      <c r="H5" s="420"/>
      <c r="K5" s="419"/>
      <c r="L5" s="419"/>
      <c r="M5" s="419"/>
      <c r="N5" s="419"/>
      <c r="O5" s="419"/>
      <c r="P5" s="419"/>
      <c r="Q5" s="419"/>
      <c r="S5" s="390"/>
      <c r="T5" s="390"/>
      <c r="U5" s="390"/>
    </row>
    <row r="6" spans="1:21" ht="37.5" customHeight="1" x14ac:dyDescent="0.25">
      <c r="A6" s="152">
        <v>2022</v>
      </c>
      <c r="B6" s="149" t="s">
        <v>457</v>
      </c>
      <c r="C6" s="149" t="s">
        <v>458</v>
      </c>
      <c r="D6" s="149" t="s">
        <v>459</v>
      </c>
      <c r="E6" s="149" t="s">
        <v>460</v>
      </c>
      <c r="F6" s="149" t="s">
        <v>461</v>
      </c>
      <c r="G6" s="149" t="s">
        <v>433</v>
      </c>
      <c r="H6" s="149" t="s">
        <v>434</v>
      </c>
      <c r="I6" s="156"/>
      <c r="K6" s="147">
        <v>2022</v>
      </c>
      <c r="L6" s="147" t="s">
        <v>426</v>
      </c>
      <c r="M6" s="149" t="s">
        <v>458</v>
      </c>
      <c r="N6" s="149" t="s">
        <v>459</v>
      </c>
      <c r="O6" s="149" t="s">
        <v>460</v>
      </c>
      <c r="P6" s="149" t="s">
        <v>433</v>
      </c>
      <c r="Q6" s="149" t="s">
        <v>436</v>
      </c>
      <c r="S6" s="390"/>
      <c r="T6" s="390"/>
      <c r="U6" s="390"/>
    </row>
    <row r="7" spans="1:21" ht="13.75" customHeight="1" x14ac:dyDescent="0.3">
      <c r="A7" s="145" t="s">
        <v>437</v>
      </c>
      <c r="B7" s="159">
        <v>150</v>
      </c>
      <c r="C7" s="146">
        <f>MAX(M7,M22)</f>
        <v>108.3</v>
      </c>
      <c r="D7" s="146">
        <f>AVERAGE(N7,N22)</f>
        <v>27.9</v>
      </c>
      <c r="E7" s="146">
        <f>MAX(O7,O22)</f>
        <v>372.9</v>
      </c>
      <c r="F7" s="159">
        <v>50</v>
      </c>
      <c r="G7" s="146">
        <f>AVERAGE(P7,P22)</f>
        <v>27.9</v>
      </c>
      <c r="H7" s="146">
        <f>MAX(Q7,Q22)</f>
        <v>41.2</v>
      </c>
      <c r="K7" s="418" t="s">
        <v>177</v>
      </c>
      <c r="L7" s="145" t="s">
        <v>437</v>
      </c>
      <c r="M7" s="146">
        <v>102.4</v>
      </c>
      <c r="N7" s="146">
        <v>26.8</v>
      </c>
      <c r="O7" s="146">
        <v>263.2</v>
      </c>
      <c r="P7" s="146">
        <v>26.8</v>
      </c>
      <c r="Q7" s="146">
        <v>36</v>
      </c>
      <c r="S7" s="390"/>
      <c r="T7" s="390"/>
      <c r="U7" s="390"/>
    </row>
    <row r="8" spans="1:21" ht="13.75" customHeight="1" x14ac:dyDescent="0.3">
      <c r="A8" s="145" t="s">
        <v>438</v>
      </c>
      <c r="B8" s="153">
        <v>150</v>
      </c>
      <c r="C8" s="146">
        <f t="shared" ref="C8:C18" si="0">MAX(M8,M23)</f>
        <v>132</v>
      </c>
      <c r="D8" s="146">
        <f t="shared" ref="D8" si="1">AVERAGE(N8,N23)</f>
        <v>28.05</v>
      </c>
      <c r="E8" s="146">
        <f t="shared" ref="E8:E18" si="2">MAX(O8,O23)</f>
        <v>1068.4000000000001</v>
      </c>
      <c r="F8" s="153">
        <v>50</v>
      </c>
      <c r="G8" s="146">
        <f t="shared" ref="G8" si="3">AVERAGE(P8,P23)</f>
        <v>28.05</v>
      </c>
      <c r="H8" s="146">
        <f t="shared" ref="H8:H18" si="4">MAX(Q8,Q23)</f>
        <v>47.3</v>
      </c>
      <c r="K8" s="418"/>
      <c r="L8" s="145" t="s">
        <v>438</v>
      </c>
      <c r="M8" s="146">
        <v>128.19999999999999</v>
      </c>
      <c r="N8" s="146">
        <v>28.1</v>
      </c>
      <c r="O8" s="146">
        <v>1068.4000000000001</v>
      </c>
      <c r="P8" s="146">
        <v>28.1</v>
      </c>
      <c r="Q8" s="146">
        <v>47.3</v>
      </c>
      <c r="S8" s="390"/>
      <c r="T8" s="390"/>
      <c r="U8" s="390"/>
    </row>
    <row r="9" spans="1:21" ht="13.75" customHeight="1" x14ac:dyDescent="0.3">
      <c r="A9" s="145" t="s">
        <v>439</v>
      </c>
      <c r="B9" s="153">
        <v>150</v>
      </c>
      <c r="C9" s="146">
        <f t="shared" si="0"/>
        <v>128.69999999999999</v>
      </c>
      <c r="D9" s="146">
        <f t="shared" ref="D9" si="5">AVERAGE(N9,N24)</f>
        <v>25.7</v>
      </c>
      <c r="E9" s="146">
        <f t="shared" si="2"/>
        <v>858.7</v>
      </c>
      <c r="F9" s="153">
        <v>50</v>
      </c>
      <c r="G9" s="146">
        <f t="shared" ref="G9" si="6">AVERAGE(P9,P24)</f>
        <v>25.7</v>
      </c>
      <c r="H9" s="146">
        <f t="shared" si="4"/>
        <v>44.2</v>
      </c>
      <c r="K9" s="418"/>
      <c r="L9" s="145" t="s">
        <v>439</v>
      </c>
      <c r="M9" s="146">
        <v>128.69999999999999</v>
      </c>
      <c r="N9" s="146">
        <v>27.7</v>
      </c>
      <c r="O9" s="146">
        <v>858.7</v>
      </c>
      <c r="P9" s="146">
        <v>27.7</v>
      </c>
      <c r="Q9" s="146">
        <v>44.2</v>
      </c>
      <c r="S9" s="158" t="s">
        <v>462</v>
      </c>
    </row>
    <row r="10" spans="1:21" ht="13.75" customHeight="1" x14ac:dyDescent="0.3">
      <c r="A10" s="145" t="s">
        <v>441</v>
      </c>
      <c r="B10" s="153">
        <v>150</v>
      </c>
      <c r="C10" s="146">
        <f t="shared" si="0"/>
        <v>503.1</v>
      </c>
      <c r="D10" s="146">
        <f t="shared" ref="D10" si="7">AVERAGE(N10,N25)</f>
        <v>30.299999999999997</v>
      </c>
      <c r="E10" s="146">
        <f t="shared" si="2"/>
        <v>1718.6</v>
      </c>
      <c r="F10" s="153">
        <v>50</v>
      </c>
      <c r="G10" s="146">
        <f t="shared" ref="G10" si="8">AVERAGE(P10,P25)</f>
        <v>30.299999999999997</v>
      </c>
      <c r="H10" s="146">
        <f t="shared" si="4"/>
        <v>115.9</v>
      </c>
      <c r="K10" s="418"/>
      <c r="L10" s="145" t="s">
        <v>441</v>
      </c>
      <c r="M10" s="146">
        <v>439.7</v>
      </c>
      <c r="N10" s="146">
        <v>34.299999999999997</v>
      </c>
      <c r="O10" s="146">
        <v>1718.6</v>
      </c>
      <c r="P10" s="146">
        <v>34.299999999999997</v>
      </c>
      <c r="Q10" s="146">
        <v>115.9</v>
      </c>
      <c r="S10" s="417" t="s">
        <v>463</v>
      </c>
      <c r="T10" s="417"/>
      <c r="U10" s="417"/>
    </row>
    <row r="11" spans="1:21" ht="13.75" customHeight="1" x14ac:dyDescent="0.3">
      <c r="A11" s="145" t="s">
        <v>443</v>
      </c>
      <c r="B11" s="153">
        <v>150</v>
      </c>
      <c r="C11" s="146">
        <f t="shared" si="0"/>
        <v>227.7</v>
      </c>
      <c r="D11" s="146">
        <f t="shared" ref="D11" si="9">AVERAGE(N11,N26)</f>
        <v>26.2</v>
      </c>
      <c r="E11" s="146">
        <f t="shared" si="2"/>
        <v>1102.8</v>
      </c>
      <c r="F11" s="153">
        <v>50</v>
      </c>
      <c r="G11" s="146">
        <f t="shared" ref="G11" si="10">AVERAGE(P11,P26)</f>
        <v>26.2</v>
      </c>
      <c r="H11" s="146">
        <f t="shared" si="4"/>
        <v>61.4</v>
      </c>
      <c r="K11" s="418"/>
      <c r="L11" s="145" t="s">
        <v>443</v>
      </c>
      <c r="M11" s="146">
        <v>227.4</v>
      </c>
      <c r="N11" s="146">
        <v>26.5</v>
      </c>
      <c r="O11" s="146">
        <v>817.1</v>
      </c>
      <c r="P11" s="146">
        <v>26.5</v>
      </c>
      <c r="Q11" s="146">
        <v>59.1</v>
      </c>
      <c r="S11" s="417"/>
      <c r="T11" s="417"/>
      <c r="U11" s="417"/>
    </row>
    <row r="12" spans="1:21" ht="13.75" customHeight="1" x14ac:dyDescent="0.3">
      <c r="A12" s="145" t="s">
        <v>444</v>
      </c>
      <c r="B12" s="153">
        <v>150</v>
      </c>
      <c r="C12" s="146">
        <f t="shared" si="0"/>
        <v>163.9</v>
      </c>
      <c r="D12" s="146">
        <f t="shared" ref="D12" si="11">AVERAGE(N12,N27)</f>
        <v>25.45</v>
      </c>
      <c r="E12" s="146">
        <f t="shared" si="2"/>
        <v>1131.5</v>
      </c>
      <c r="F12" s="153">
        <v>50</v>
      </c>
      <c r="G12" s="146">
        <f t="shared" ref="G12" si="12">AVERAGE(P12,P27)</f>
        <v>25.45</v>
      </c>
      <c r="H12" s="146">
        <f t="shared" si="4"/>
        <v>49.6</v>
      </c>
      <c r="K12" s="418"/>
      <c r="L12" s="145" t="s">
        <v>444</v>
      </c>
      <c r="M12" s="146">
        <v>163.9</v>
      </c>
      <c r="N12" s="146">
        <v>28.7</v>
      </c>
      <c r="O12" s="146">
        <v>1131.5</v>
      </c>
      <c r="P12" s="146">
        <v>28.7</v>
      </c>
      <c r="Q12" s="146">
        <v>49.6</v>
      </c>
      <c r="S12" s="417"/>
      <c r="T12" s="417"/>
      <c r="U12" s="417"/>
    </row>
    <row r="13" spans="1:21" ht="13.75" customHeight="1" x14ac:dyDescent="0.3">
      <c r="A13" s="145" t="s">
        <v>445</v>
      </c>
      <c r="B13" s="153">
        <v>150</v>
      </c>
      <c r="C13" s="146">
        <f t="shared" si="0"/>
        <v>134.5</v>
      </c>
      <c r="D13" s="146">
        <f t="shared" ref="D13" si="13">AVERAGE(N13,N28)</f>
        <v>26.799999999999997</v>
      </c>
      <c r="E13" s="146">
        <f t="shared" si="2"/>
        <v>852.4</v>
      </c>
      <c r="F13" s="153">
        <v>50</v>
      </c>
      <c r="G13" s="146">
        <f t="shared" ref="G13" si="14">AVERAGE(P13,P28)</f>
        <v>26.799999999999997</v>
      </c>
      <c r="H13" s="146">
        <f t="shared" si="4"/>
        <v>44.3</v>
      </c>
      <c r="K13" s="418"/>
      <c r="L13" s="145" t="s">
        <v>445</v>
      </c>
      <c r="M13" s="146">
        <v>134</v>
      </c>
      <c r="N13" s="146">
        <v>31.7</v>
      </c>
      <c r="O13" s="146">
        <v>666.3</v>
      </c>
      <c r="P13" s="146">
        <v>31.7</v>
      </c>
      <c r="Q13" s="146">
        <v>44.3</v>
      </c>
      <c r="S13" s="417" t="s">
        <v>464</v>
      </c>
      <c r="T13" s="417"/>
      <c r="U13" s="417"/>
    </row>
    <row r="14" spans="1:21" ht="13.75" customHeight="1" x14ac:dyDescent="0.3">
      <c r="A14" s="145" t="s">
        <v>447</v>
      </c>
      <c r="B14" s="153">
        <v>150</v>
      </c>
      <c r="C14" s="146">
        <f t="shared" si="0"/>
        <v>516.79999999999995</v>
      </c>
      <c r="D14" s="146">
        <f t="shared" ref="D14" si="15">AVERAGE(N14,N29)</f>
        <v>26.1</v>
      </c>
      <c r="E14" s="146">
        <f t="shared" si="2"/>
        <v>1138.0999999999999</v>
      </c>
      <c r="F14" s="153">
        <v>50</v>
      </c>
      <c r="G14" s="146">
        <f t="shared" ref="G14" si="16">AVERAGE(P14,P29)</f>
        <v>26.1</v>
      </c>
      <c r="H14" s="146">
        <f t="shared" si="4"/>
        <v>108.2</v>
      </c>
      <c r="K14" s="418"/>
      <c r="L14" s="145" t="s">
        <v>447</v>
      </c>
      <c r="M14" s="146">
        <v>516.79999999999995</v>
      </c>
      <c r="N14" s="146">
        <v>32.4</v>
      </c>
      <c r="O14" s="146">
        <v>1138.0999999999999</v>
      </c>
      <c r="P14" s="146">
        <v>32.4</v>
      </c>
      <c r="Q14" s="146">
        <v>108.2</v>
      </c>
      <c r="S14" s="417"/>
      <c r="T14" s="417"/>
      <c r="U14" s="417"/>
    </row>
    <row r="15" spans="1:21" ht="13.75" customHeight="1" x14ac:dyDescent="0.3">
      <c r="A15" s="145" t="s">
        <v>448</v>
      </c>
      <c r="B15" s="153">
        <v>150</v>
      </c>
      <c r="C15" s="146">
        <f t="shared" si="0"/>
        <v>151.69999999999999</v>
      </c>
      <c r="D15" s="146">
        <f t="shared" ref="D15" si="17">AVERAGE(N15,N30)</f>
        <v>24.85</v>
      </c>
      <c r="E15" s="146">
        <f t="shared" si="2"/>
        <v>1054.2</v>
      </c>
      <c r="F15" s="153">
        <v>50</v>
      </c>
      <c r="G15" s="146">
        <f t="shared" ref="G15" si="18">AVERAGE(P15,P30)</f>
        <v>24.85</v>
      </c>
      <c r="H15" s="146">
        <f t="shared" si="4"/>
        <v>49.6</v>
      </c>
      <c r="K15" s="418"/>
      <c r="L15" s="145" t="s">
        <v>448</v>
      </c>
      <c r="M15" s="146">
        <v>151.69999999999999</v>
      </c>
      <c r="N15" s="146">
        <v>27.5</v>
      </c>
      <c r="O15" s="146">
        <v>1054.2</v>
      </c>
      <c r="P15" s="146">
        <v>27.5</v>
      </c>
      <c r="Q15" s="146">
        <v>49.6</v>
      </c>
      <c r="S15" s="417"/>
      <c r="T15" s="417"/>
      <c r="U15" s="417"/>
    </row>
    <row r="16" spans="1:21" ht="13.75" customHeight="1" x14ac:dyDescent="0.3">
      <c r="A16" s="145" t="s">
        <v>449</v>
      </c>
      <c r="B16" s="153">
        <v>150</v>
      </c>
      <c r="C16" s="146">
        <f t="shared" si="0"/>
        <v>130.80000000000001</v>
      </c>
      <c r="D16" s="146">
        <f t="shared" ref="D16" si="19">AVERAGE(N16,N31)</f>
        <v>26.55</v>
      </c>
      <c r="E16" s="146">
        <f t="shared" si="2"/>
        <v>794.9</v>
      </c>
      <c r="F16" s="153">
        <v>50</v>
      </c>
      <c r="G16" s="146">
        <f t="shared" ref="G16" si="20">AVERAGE(P16,P31)</f>
        <v>26.55</v>
      </c>
      <c r="H16" s="146">
        <f t="shared" si="4"/>
        <v>43.4</v>
      </c>
      <c r="K16" s="418"/>
      <c r="L16" s="145" t="s">
        <v>449</v>
      </c>
      <c r="M16" s="146">
        <v>89.3</v>
      </c>
      <c r="N16" s="146">
        <v>26.8</v>
      </c>
      <c r="O16" s="146">
        <v>794.9</v>
      </c>
      <c r="P16" s="146">
        <v>26.8</v>
      </c>
      <c r="Q16" s="146">
        <v>41</v>
      </c>
      <c r="S16" s="417"/>
      <c r="T16" s="417"/>
      <c r="U16" s="417"/>
    </row>
    <row r="17" spans="1:17" ht="13.75" customHeight="1" x14ac:dyDescent="0.3">
      <c r="A17" s="145" t="s">
        <v>450</v>
      </c>
      <c r="B17" s="153">
        <v>150</v>
      </c>
      <c r="C17" s="146">
        <f t="shared" si="0"/>
        <v>164.8</v>
      </c>
      <c r="D17" s="146">
        <f t="shared" ref="D17" si="21">AVERAGE(N17,N32)</f>
        <v>34.200000000000003</v>
      </c>
      <c r="E17" s="146">
        <f t="shared" si="2"/>
        <v>1182.2</v>
      </c>
      <c r="F17" s="153">
        <v>50</v>
      </c>
      <c r="G17" s="146">
        <f t="shared" ref="G17" si="22">AVERAGE(P17,P32)</f>
        <v>34.200000000000003</v>
      </c>
      <c r="H17" s="146">
        <f t="shared" si="4"/>
        <v>47.7</v>
      </c>
      <c r="K17" s="418"/>
      <c r="L17" s="145" t="s">
        <v>450</v>
      </c>
      <c r="M17" s="146">
        <v>164.8</v>
      </c>
      <c r="N17" s="146">
        <v>33.799999999999997</v>
      </c>
      <c r="O17" s="146">
        <v>1182.2</v>
      </c>
      <c r="P17" s="146">
        <v>33.799999999999997</v>
      </c>
      <c r="Q17" s="146">
        <v>47.7</v>
      </c>
    </row>
    <row r="18" spans="1:17" ht="13.75" customHeight="1" x14ac:dyDescent="0.3">
      <c r="A18" s="145" t="s">
        <v>451</v>
      </c>
      <c r="B18" s="153">
        <v>150</v>
      </c>
      <c r="C18" s="146">
        <f t="shared" si="0"/>
        <v>137</v>
      </c>
      <c r="D18" s="146">
        <f t="shared" ref="D18" si="23">AVERAGE(N18,N33)</f>
        <v>29.4</v>
      </c>
      <c r="E18" s="146">
        <f t="shared" si="2"/>
        <v>453.3</v>
      </c>
      <c r="F18" s="153">
        <v>50</v>
      </c>
      <c r="G18" s="146">
        <f t="shared" ref="G18" si="24">AVERAGE(P18,P33)</f>
        <v>29.4</v>
      </c>
      <c r="H18" s="146">
        <f t="shared" si="4"/>
        <v>48</v>
      </c>
      <c r="K18" s="418"/>
      <c r="L18" s="145" t="s">
        <v>451</v>
      </c>
      <c r="M18" s="146">
        <v>122.8</v>
      </c>
      <c r="N18" s="146">
        <v>28.8</v>
      </c>
      <c r="O18" s="146">
        <v>453.3</v>
      </c>
      <c r="P18" s="146">
        <v>28.8</v>
      </c>
      <c r="Q18" s="146">
        <v>45.8</v>
      </c>
    </row>
    <row r="19" spans="1:17" ht="13.75" customHeight="1" x14ac:dyDescent="0.3">
      <c r="K19" s="418"/>
      <c r="L19" s="148" t="s">
        <v>452</v>
      </c>
      <c r="M19" s="148">
        <f>MAX(M7:M18)</f>
        <v>516.79999999999995</v>
      </c>
      <c r="N19" s="148">
        <f>AVERAGE(N7:N18)</f>
        <v>29.425000000000001</v>
      </c>
      <c r="O19" s="148">
        <f>MAX(O7:O18)</f>
        <v>1718.6</v>
      </c>
      <c r="P19" s="148">
        <f>AVERAGE(P7:P18)</f>
        <v>29.425000000000001</v>
      </c>
      <c r="Q19" s="148">
        <f>MAX(Q7:Q18)</f>
        <v>115.9</v>
      </c>
    </row>
    <row r="21" spans="1:17" ht="27.65" customHeight="1" x14ac:dyDescent="0.25">
      <c r="K21" s="147">
        <v>2022</v>
      </c>
      <c r="L21" s="147" t="s">
        <v>426</v>
      </c>
      <c r="M21" s="149" t="s">
        <v>458</v>
      </c>
      <c r="N21" s="149" t="s">
        <v>459</v>
      </c>
      <c r="O21" s="149" t="s">
        <v>460</v>
      </c>
      <c r="P21" s="149" t="s">
        <v>433</v>
      </c>
      <c r="Q21" s="149" t="s">
        <v>436</v>
      </c>
    </row>
    <row r="22" spans="1:17" ht="13.75" customHeight="1" x14ac:dyDescent="0.3">
      <c r="K22" s="418" t="s">
        <v>178</v>
      </c>
      <c r="L22" s="145" t="s">
        <v>437</v>
      </c>
      <c r="M22" s="146">
        <v>108.3</v>
      </c>
      <c r="N22" s="146">
        <v>29</v>
      </c>
      <c r="O22" s="146">
        <v>372.9</v>
      </c>
      <c r="P22" s="146">
        <v>29</v>
      </c>
      <c r="Q22" s="146">
        <v>41.2</v>
      </c>
    </row>
    <row r="23" spans="1:17" ht="13.75" customHeight="1" x14ac:dyDescent="0.3">
      <c r="K23" s="418"/>
      <c r="L23" s="145" t="s">
        <v>438</v>
      </c>
      <c r="M23" s="146">
        <v>132</v>
      </c>
      <c r="N23" s="146">
        <v>28</v>
      </c>
      <c r="O23" s="146">
        <v>335.4</v>
      </c>
      <c r="P23" s="146">
        <v>28</v>
      </c>
      <c r="Q23" s="146">
        <v>43.9</v>
      </c>
    </row>
    <row r="24" spans="1:17" ht="13.75" customHeight="1" x14ac:dyDescent="0.3">
      <c r="K24" s="418"/>
      <c r="L24" s="145" t="s">
        <v>439</v>
      </c>
      <c r="M24" s="146">
        <v>120.5</v>
      </c>
      <c r="N24" s="146">
        <v>23.7</v>
      </c>
      <c r="O24" s="146">
        <v>451.4</v>
      </c>
      <c r="P24" s="146">
        <v>23.7</v>
      </c>
      <c r="Q24" s="146">
        <v>43.5</v>
      </c>
    </row>
    <row r="25" spans="1:17" ht="13.75" customHeight="1" x14ac:dyDescent="0.3">
      <c r="K25" s="418"/>
      <c r="L25" s="145" t="s">
        <v>441</v>
      </c>
      <c r="M25" s="146">
        <v>503.1</v>
      </c>
      <c r="N25" s="146">
        <v>26.3</v>
      </c>
      <c r="O25" s="146">
        <v>1151.7</v>
      </c>
      <c r="P25" s="146">
        <v>26.3</v>
      </c>
      <c r="Q25" s="146">
        <v>43.7</v>
      </c>
    </row>
    <row r="26" spans="1:17" ht="13.75" customHeight="1" x14ac:dyDescent="0.3">
      <c r="K26" s="418"/>
      <c r="L26" s="145" t="s">
        <v>443</v>
      </c>
      <c r="M26" s="146">
        <v>227.7</v>
      </c>
      <c r="N26" s="146">
        <v>25.9</v>
      </c>
      <c r="O26" s="146">
        <v>1102.8</v>
      </c>
      <c r="P26" s="146">
        <v>25.9</v>
      </c>
      <c r="Q26" s="146">
        <v>61.4</v>
      </c>
    </row>
    <row r="27" spans="1:17" ht="13.75" customHeight="1" x14ac:dyDescent="0.3">
      <c r="K27" s="418"/>
      <c r="L27" s="145" t="s">
        <v>444</v>
      </c>
      <c r="M27" s="146">
        <v>109</v>
      </c>
      <c r="N27" s="146">
        <v>22.2</v>
      </c>
      <c r="O27" s="146">
        <v>897.7</v>
      </c>
      <c r="P27" s="146">
        <v>22.2</v>
      </c>
      <c r="Q27" s="146">
        <v>32.5</v>
      </c>
    </row>
    <row r="28" spans="1:17" ht="13.75" customHeight="1" x14ac:dyDescent="0.3">
      <c r="K28" s="418"/>
      <c r="L28" s="145" t="s">
        <v>445</v>
      </c>
      <c r="M28" s="146">
        <v>134.5</v>
      </c>
      <c r="N28" s="146">
        <v>21.9</v>
      </c>
      <c r="O28" s="146">
        <v>852.4</v>
      </c>
      <c r="P28" s="146">
        <v>21.9</v>
      </c>
      <c r="Q28" s="146">
        <v>41.8</v>
      </c>
    </row>
    <row r="29" spans="1:17" ht="13.75" customHeight="1" x14ac:dyDescent="0.3">
      <c r="K29" s="418"/>
      <c r="L29" s="145" t="s">
        <v>447</v>
      </c>
      <c r="M29" s="146">
        <v>143.6</v>
      </c>
      <c r="N29" s="146">
        <v>19.8</v>
      </c>
      <c r="O29" s="146">
        <v>378.7</v>
      </c>
      <c r="P29" s="146">
        <v>19.8</v>
      </c>
      <c r="Q29" s="146">
        <v>37.5</v>
      </c>
    </row>
    <row r="30" spans="1:17" ht="13.75" customHeight="1" x14ac:dyDescent="0.3">
      <c r="K30" s="418"/>
      <c r="L30" s="145" t="s">
        <v>448</v>
      </c>
      <c r="M30" s="146">
        <v>116.9</v>
      </c>
      <c r="N30" s="146">
        <v>22.2</v>
      </c>
      <c r="O30" s="146">
        <v>379.3</v>
      </c>
      <c r="P30" s="146">
        <v>22.2</v>
      </c>
      <c r="Q30" s="146">
        <v>41.2</v>
      </c>
    </row>
    <row r="31" spans="1:17" ht="13.75" customHeight="1" x14ac:dyDescent="0.3">
      <c r="K31" s="418"/>
      <c r="L31" s="145" t="s">
        <v>449</v>
      </c>
      <c r="M31" s="146">
        <v>130.80000000000001</v>
      </c>
      <c r="N31" s="146">
        <v>26.3</v>
      </c>
      <c r="O31" s="146">
        <v>708.1</v>
      </c>
      <c r="P31" s="146">
        <v>26.3</v>
      </c>
      <c r="Q31" s="146">
        <v>43.4</v>
      </c>
    </row>
    <row r="32" spans="1:17" ht="13.75" customHeight="1" x14ac:dyDescent="0.3">
      <c r="K32" s="418"/>
      <c r="L32" s="145" t="s">
        <v>450</v>
      </c>
      <c r="M32" s="146">
        <v>136.19999999999999</v>
      </c>
      <c r="N32" s="146">
        <v>34.6</v>
      </c>
      <c r="O32" s="146">
        <v>364.2</v>
      </c>
      <c r="P32" s="146">
        <v>34.6</v>
      </c>
      <c r="Q32" s="146">
        <v>47.5</v>
      </c>
    </row>
    <row r="33" spans="1:17" ht="13.75" customHeight="1" x14ac:dyDescent="0.3">
      <c r="K33" s="418"/>
      <c r="L33" s="145" t="s">
        <v>451</v>
      </c>
      <c r="M33" s="146">
        <v>137</v>
      </c>
      <c r="N33" s="146">
        <v>30</v>
      </c>
      <c r="O33" s="146">
        <v>409.9</v>
      </c>
      <c r="P33" s="146">
        <v>30</v>
      </c>
      <c r="Q33" s="146">
        <v>48</v>
      </c>
    </row>
    <row r="34" spans="1:17" ht="13.75" customHeight="1" x14ac:dyDescent="0.3">
      <c r="K34" s="418"/>
      <c r="L34" s="148" t="s">
        <v>452</v>
      </c>
      <c r="M34" s="148">
        <f>MAX(M22:M33)</f>
        <v>503.1</v>
      </c>
      <c r="N34" s="148">
        <f>AVERAGE(N22:N33)</f>
        <v>25.825000000000003</v>
      </c>
      <c r="O34" s="148">
        <f>MAX(O21:O33)</f>
        <v>1151.7</v>
      </c>
      <c r="P34" s="148">
        <f>AVERAGE(P22:P33)</f>
        <v>25.825000000000003</v>
      </c>
      <c r="Q34" s="148">
        <f>MAX(Q22:Q33)</f>
        <v>61.4</v>
      </c>
    </row>
    <row r="36" spans="1:17" ht="27.65" customHeight="1" x14ac:dyDescent="0.25">
      <c r="K36" s="147" t="s">
        <v>139</v>
      </c>
      <c r="L36" s="147" t="s">
        <v>426</v>
      </c>
      <c r="M36" s="149" t="s">
        <v>458</v>
      </c>
      <c r="N36" s="149" t="s">
        <v>459</v>
      </c>
      <c r="O36" s="149" t="s">
        <v>460</v>
      </c>
      <c r="P36" s="149" t="s">
        <v>433</v>
      </c>
      <c r="Q36" s="149" t="s">
        <v>436</v>
      </c>
    </row>
    <row r="37" spans="1:17" ht="13.75" customHeight="1" x14ac:dyDescent="0.3">
      <c r="K37" s="418" t="s">
        <v>179</v>
      </c>
      <c r="L37" s="145" t="s">
        <v>437</v>
      </c>
      <c r="M37" s="146"/>
      <c r="N37" s="146"/>
      <c r="O37" s="146"/>
      <c r="P37" s="146"/>
      <c r="Q37" s="146"/>
    </row>
    <row r="38" spans="1:17" ht="13.75" customHeight="1" x14ac:dyDescent="0.3">
      <c r="K38" s="418"/>
      <c r="L38" s="145" t="s">
        <v>438</v>
      </c>
      <c r="M38" s="146"/>
      <c r="N38" s="146"/>
      <c r="O38" s="146"/>
      <c r="P38" s="146"/>
      <c r="Q38" s="146"/>
    </row>
    <row r="39" spans="1:17" ht="13.75" customHeight="1" x14ac:dyDescent="0.3">
      <c r="K39" s="418"/>
      <c r="L39" s="145" t="s">
        <v>439</v>
      </c>
      <c r="M39" s="146"/>
      <c r="N39" s="146"/>
      <c r="O39" s="146"/>
      <c r="P39" s="146"/>
      <c r="Q39" s="146"/>
    </row>
    <row r="40" spans="1:17" ht="13.75" customHeight="1" x14ac:dyDescent="0.3">
      <c r="K40" s="418"/>
      <c r="L40" s="145" t="s">
        <v>441</v>
      </c>
      <c r="M40" s="146"/>
      <c r="N40" s="146"/>
      <c r="O40" s="146"/>
      <c r="P40" s="146"/>
      <c r="Q40" s="146"/>
    </row>
    <row r="41" spans="1:17" ht="13.75" customHeight="1" x14ac:dyDescent="0.3">
      <c r="K41" s="418"/>
      <c r="L41" s="145" t="s">
        <v>443</v>
      </c>
      <c r="M41" s="146"/>
      <c r="N41" s="146"/>
      <c r="O41" s="146"/>
      <c r="P41" s="146"/>
      <c r="Q41" s="146"/>
    </row>
    <row r="42" spans="1:17" ht="13.75" customHeight="1" x14ac:dyDescent="0.3">
      <c r="K42" s="418"/>
      <c r="L42" s="145" t="s">
        <v>444</v>
      </c>
      <c r="M42" s="146"/>
      <c r="N42" s="146"/>
      <c r="O42" s="146"/>
      <c r="P42" s="146"/>
      <c r="Q42" s="146"/>
    </row>
    <row r="43" spans="1:17" ht="13.75" customHeight="1" x14ac:dyDescent="0.3">
      <c r="K43" s="418"/>
      <c r="L43" s="145" t="s">
        <v>445</v>
      </c>
      <c r="M43" s="146"/>
      <c r="N43" s="146"/>
      <c r="O43" s="146"/>
      <c r="P43" s="146"/>
      <c r="Q43" s="146"/>
    </row>
    <row r="44" spans="1:17" ht="13.75" customHeight="1" x14ac:dyDescent="0.3">
      <c r="K44" s="418"/>
      <c r="L44" s="145" t="s">
        <v>447</v>
      </c>
      <c r="M44" s="146"/>
      <c r="N44" s="146"/>
      <c r="O44" s="146"/>
      <c r="P44" s="146"/>
      <c r="Q44" s="146"/>
    </row>
    <row r="45" spans="1:17" ht="13.75" customHeight="1" x14ac:dyDescent="0.3">
      <c r="K45" s="418"/>
      <c r="L45" s="145" t="s">
        <v>448</v>
      </c>
      <c r="M45" s="146"/>
      <c r="N45" s="146"/>
      <c r="O45" s="146"/>
      <c r="P45" s="146"/>
      <c r="Q45" s="146"/>
    </row>
    <row r="46" spans="1:17" ht="13.75" customHeight="1" x14ac:dyDescent="0.3">
      <c r="K46" s="418"/>
      <c r="L46" s="145" t="s">
        <v>449</v>
      </c>
      <c r="M46" s="146"/>
      <c r="N46" s="146"/>
      <c r="O46" s="146"/>
      <c r="P46" s="146"/>
      <c r="Q46" s="146"/>
    </row>
    <row r="47" spans="1:17" ht="13.75" customHeight="1" x14ac:dyDescent="0.3">
      <c r="K47" s="418"/>
      <c r="L47" s="145" t="s">
        <v>450</v>
      </c>
      <c r="M47" s="146"/>
      <c r="N47" s="146"/>
      <c r="O47" s="146"/>
      <c r="P47" s="146"/>
      <c r="Q47" s="146"/>
    </row>
    <row r="48" spans="1:17" ht="13.75" customHeight="1" x14ac:dyDescent="0.3">
      <c r="A48" s="430" t="s">
        <v>322</v>
      </c>
      <c r="B48" s="431"/>
      <c r="C48" s="431"/>
      <c r="D48" s="431"/>
      <c r="E48" s="431"/>
      <c r="F48" s="431"/>
      <c r="G48" s="431"/>
      <c r="H48" s="432"/>
      <c r="K48" s="418"/>
      <c r="L48" s="145" t="s">
        <v>451</v>
      </c>
      <c r="M48" s="146"/>
      <c r="N48" s="146"/>
      <c r="O48" s="146"/>
      <c r="P48" s="146"/>
      <c r="Q48" s="146"/>
    </row>
    <row r="49" spans="1:17" ht="13.75" customHeight="1" x14ac:dyDescent="0.3">
      <c r="A49" s="433" t="s">
        <v>465</v>
      </c>
      <c r="B49" s="434"/>
      <c r="C49" s="434"/>
      <c r="D49" s="434"/>
      <c r="E49" s="434"/>
      <c r="F49" s="434"/>
      <c r="G49" s="434"/>
      <c r="H49" s="435"/>
      <c r="K49" s="418"/>
      <c r="L49" s="148" t="s">
        <v>452</v>
      </c>
      <c r="M49" s="148" t="e">
        <v>#DIV/0!</v>
      </c>
      <c r="N49" s="148"/>
      <c r="O49" s="148">
        <v>0</v>
      </c>
      <c r="P49" s="148" t="e">
        <v>#DIV/0!</v>
      </c>
      <c r="Q49" s="148">
        <v>0</v>
      </c>
    </row>
    <row r="50" spans="1:17" ht="13.75" customHeight="1" x14ac:dyDescent="0.25">
      <c r="A50" s="436"/>
      <c r="B50" s="437"/>
      <c r="C50" s="437"/>
      <c r="D50" s="437"/>
      <c r="E50" s="437"/>
      <c r="F50" s="437"/>
      <c r="G50" s="437"/>
      <c r="H50" s="438"/>
    </row>
    <row r="51" spans="1:17" ht="27.65" customHeight="1" x14ac:dyDescent="0.25">
      <c r="A51" s="436"/>
      <c r="B51" s="437"/>
      <c r="C51" s="437"/>
      <c r="D51" s="437"/>
      <c r="E51" s="437"/>
      <c r="F51" s="437"/>
      <c r="G51" s="437"/>
      <c r="H51" s="438"/>
      <c r="K51" s="147" t="s">
        <v>139</v>
      </c>
      <c r="L51" s="147" t="s">
        <v>426</v>
      </c>
      <c r="M51" s="149" t="s">
        <v>458</v>
      </c>
      <c r="N51" s="149" t="s">
        <v>459</v>
      </c>
      <c r="O51" s="149" t="s">
        <v>460</v>
      </c>
      <c r="P51" s="149" t="s">
        <v>433</v>
      </c>
      <c r="Q51" s="149" t="s">
        <v>436</v>
      </c>
    </row>
    <row r="52" spans="1:17" ht="36" customHeight="1" x14ac:dyDescent="0.3">
      <c r="A52" s="439"/>
      <c r="B52" s="440"/>
      <c r="C52" s="440"/>
      <c r="D52" s="440"/>
      <c r="E52" s="440"/>
      <c r="F52" s="440"/>
      <c r="G52" s="440"/>
      <c r="H52" s="441"/>
      <c r="K52" s="418" t="s">
        <v>180</v>
      </c>
      <c r="L52" s="145" t="s">
        <v>437</v>
      </c>
      <c r="M52" s="146"/>
      <c r="N52" s="146"/>
      <c r="O52" s="146"/>
      <c r="P52" s="146"/>
      <c r="Q52" s="146"/>
    </row>
    <row r="53" spans="1:17" ht="13.75" customHeight="1" x14ac:dyDescent="0.3">
      <c r="K53" s="418"/>
      <c r="L53" s="145" t="s">
        <v>438</v>
      </c>
      <c r="M53" s="146"/>
      <c r="N53" s="146"/>
      <c r="O53" s="146"/>
      <c r="P53" s="146"/>
      <c r="Q53" s="146"/>
    </row>
    <row r="54" spans="1:17" ht="13.75" customHeight="1" x14ac:dyDescent="0.3">
      <c r="K54" s="418"/>
      <c r="L54" s="145" t="s">
        <v>439</v>
      </c>
      <c r="M54" s="146"/>
      <c r="N54" s="146"/>
      <c r="O54" s="146"/>
      <c r="P54" s="146"/>
      <c r="Q54" s="146"/>
    </row>
    <row r="55" spans="1:17" ht="13.75" customHeight="1" x14ac:dyDescent="0.3">
      <c r="K55" s="418"/>
      <c r="L55" s="145" t="s">
        <v>441</v>
      </c>
      <c r="M55" s="146"/>
      <c r="N55" s="146"/>
      <c r="O55" s="146"/>
      <c r="P55" s="146"/>
      <c r="Q55" s="146"/>
    </row>
    <row r="56" spans="1:17" ht="13.75" customHeight="1" x14ac:dyDescent="0.3">
      <c r="K56" s="418"/>
      <c r="L56" s="145" t="s">
        <v>443</v>
      </c>
      <c r="M56" s="146"/>
      <c r="N56" s="146"/>
      <c r="O56" s="146"/>
      <c r="P56" s="146"/>
      <c r="Q56" s="146"/>
    </row>
    <row r="57" spans="1:17" ht="13.75" customHeight="1" x14ac:dyDescent="0.3">
      <c r="K57" s="418"/>
      <c r="L57" s="145" t="s">
        <v>444</v>
      </c>
      <c r="M57" s="146"/>
      <c r="N57" s="146"/>
      <c r="O57" s="146"/>
      <c r="P57" s="146"/>
      <c r="Q57" s="146"/>
    </row>
    <row r="58" spans="1:17" ht="13.75" customHeight="1" x14ac:dyDescent="0.3">
      <c r="K58" s="418"/>
      <c r="L58" s="145" t="s">
        <v>445</v>
      </c>
      <c r="M58" s="146"/>
      <c r="N58" s="146"/>
      <c r="O58" s="146"/>
      <c r="P58" s="146"/>
      <c r="Q58" s="146"/>
    </row>
    <row r="59" spans="1:17" ht="13.75" customHeight="1" x14ac:dyDescent="0.3">
      <c r="K59" s="418"/>
      <c r="L59" s="145" t="s">
        <v>447</v>
      </c>
      <c r="M59" s="146"/>
      <c r="N59" s="146"/>
      <c r="O59" s="146"/>
      <c r="P59" s="146"/>
      <c r="Q59" s="146"/>
    </row>
    <row r="60" spans="1:17" ht="13.75" customHeight="1" x14ac:dyDescent="0.3">
      <c r="K60" s="418"/>
      <c r="L60" s="145" t="s">
        <v>448</v>
      </c>
      <c r="M60" s="146"/>
      <c r="N60" s="146"/>
      <c r="O60" s="146"/>
      <c r="P60" s="146"/>
      <c r="Q60" s="146"/>
    </row>
    <row r="61" spans="1:17" ht="13.75" customHeight="1" x14ac:dyDescent="0.3">
      <c r="K61" s="418"/>
      <c r="L61" s="145" t="s">
        <v>449</v>
      </c>
      <c r="M61" s="146"/>
      <c r="N61" s="146"/>
      <c r="O61" s="146"/>
      <c r="P61" s="146"/>
      <c r="Q61" s="146"/>
    </row>
    <row r="62" spans="1:17" ht="13.75" customHeight="1" x14ac:dyDescent="0.3">
      <c r="K62" s="418"/>
      <c r="L62" s="145" t="s">
        <v>450</v>
      </c>
      <c r="M62" s="146"/>
      <c r="N62" s="146"/>
      <c r="O62" s="146"/>
      <c r="P62" s="146"/>
      <c r="Q62" s="146"/>
    </row>
    <row r="63" spans="1:17" ht="13.75" customHeight="1" x14ac:dyDescent="0.3">
      <c r="K63" s="418"/>
      <c r="L63" s="145" t="s">
        <v>451</v>
      </c>
      <c r="M63" s="146"/>
      <c r="N63" s="146"/>
      <c r="O63" s="146"/>
      <c r="P63" s="146"/>
      <c r="Q63" s="146"/>
    </row>
    <row r="64" spans="1:17" ht="13.75" customHeight="1" x14ac:dyDescent="0.3">
      <c r="K64" s="418"/>
      <c r="L64" s="148" t="s">
        <v>452</v>
      </c>
      <c r="M64" s="148" t="e">
        <v>#DIV/0!</v>
      </c>
      <c r="N64" s="148"/>
      <c r="O64" s="148">
        <v>0</v>
      </c>
      <c r="P64" s="148" t="e">
        <v>#DIV/0!</v>
      </c>
      <c r="Q64" s="148">
        <v>0</v>
      </c>
    </row>
    <row r="66" spans="11:17" ht="27.65" customHeight="1" x14ac:dyDescent="0.25">
      <c r="K66" s="147" t="s">
        <v>139</v>
      </c>
      <c r="L66" s="147" t="s">
        <v>426</v>
      </c>
      <c r="M66" s="149" t="s">
        <v>458</v>
      </c>
      <c r="N66" s="149" t="s">
        <v>459</v>
      </c>
      <c r="O66" s="149" t="s">
        <v>460</v>
      </c>
      <c r="P66" s="149" t="s">
        <v>433</v>
      </c>
      <c r="Q66" s="149" t="s">
        <v>436</v>
      </c>
    </row>
    <row r="67" spans="11:17" ht="13.75" customHeight="1" x14ac:dyDescent="0.3">
      <c r="K67" s="418" t="s">
        <v>181</v>
      </c>
      <c r="L67" s="145" t="s">
        <v>437</v>
      </c>
      <c r="M67" s="146"/>
      <c r="N67" s="146"/>
      <c r="O67" s="146"/>
      <c r="P67" s="146"/>
      <c r="Q67" s="146"/>
    </row>
    <row r="68" spans="11:17" ht="13.75" customHeight="1" x14ac:dyDescent="0.3">
      <c r="K68" s="418"/>
      <c r="L68" s="145" t="s">
        <v>438</v>
      </c>
      <c r="M68" s="146"/>
      <c r="N68" s="146"/>
      <c r="O68" s="146"/>
      <c r="P68" s="146"/>
      <c r="Q68" s="146"/>
    </row>
    <row r="69" spans="11:17" ht="13.75" customHeight="1" x14ac:dyDescent="0.3">
      <c r="K69" s="418"/>
      <c r="L69" s="145" t="s">
        <v>439</v>
      </c>
      <c r="M69" s="146"/>
      <c r="N69" s="146"/>
      <c r="O69" s="146"/>
      <c r="P69" s="146"/>
      <c r="Q69" s="146"/>
    </row>
    <row r="70" spans="11:17" ht="13.75" customHeight="1" x14ac:dyDescent="0.3">
      <c r="K70" s="418"/>
      <c r="L70" s="145" t="s">
        <v>441</v>
      </c>
      <c r="M70" s="146"/>
      <c r="N70" s="146"/>
      <c r="O70" s="146"/>
      <c r="P70" s="146"/>
      <c r="Q70" s="146"/>
    </row>
    <row r="71" spans="11:17" ht="13.75" customHeight="1" x14ac:dyDescent="0.3">
      <c r="K71" s="418"/>
      <c r="L71" s="145" t="s">
        <v>443</v>
      </c>
      <c r="M71" s="146"/>
      <c r="N71" s="146"/>
      <c r="O71" s="146"/>
      <c r="P71" s="146"/>
      <c r="Q71" s="146"/>
    </row>
    <row r="72" spans="11:17" ht="13.75" customHeight="1" x14ac:dyDescent="0.3">
      <c r="K72" s="418"/>
      <c r="L72" s="145" t="s">
        <v>444</v>
      </c>
      <c r="M72" s="146"/>
      <c r="N72" s="146"/>
      <c r="O72" s="146"/>
      <c r="P72" s="146"/>
      <c r="Q72" s="146"/>
    </row>
    <row r="73" spans="11:17" ht="13.75" customHeight="1" x14ac:dyDescent="0.3">
      <c r="K73" s="418"/>
      <c r="L73" s="145" t="s">
        <v>445</v>
      </c>
      <c r="M73" s="146"/>
      <c r="N73" s="146"/>
      <c r="O73" s="146"/>
      <c r="P73" s="146"/>
      <c r="Q73" s="146"/>
    </row>
    <row r="74" spans="11:17" ht="13.75" customHeight="1" x14ac:dyDescent="0.3">
      <c r="K74" s="418"/>
      <c r="L74" s="145" t="s">
        <v>447</v>
      </c>
      <c r="M74" s="146"/>
      <c r="N74" s="146"/>
      <c r="O74" s="146"/>
      <c r="P74" s="146"/>
      <c r="Q74" s="146"/>
    </row>
    <row r="75" spans="11:17" ht="13.75" customHeight="1" x14ac:dyDescent="0.3">
      <c r="K75" s="418"/>
      <c r="L75" s="145" t="s">
        <v>448</v>
      </c>
      <c r="M75" s="146"/>
      <c r="N75" s="146"/>
      <c r="O75" s="146"/>
      <c r="P75" s="146"/>
      <c r="Q75" s="146"/>
    </row>
    <row r="76" spans="11:17" ht="13.75" customHeight="1" x14ac:dyDescent="0.3">
      <c r="K76" s="418"/>
      <c r="L76" s="145" t="s">
        <v>449</v>
      </c>
      <c r="M76" s="146"/>
      <c r="N76" s="146"/>
      <c r="O76" s="146"/>
      <c r="P76" s="146"/>
      <c r="Q76" s="146"/>
    </row>
    <row r="77" spans="11:17" ht="13.75" customHeight="1" x14ac:dyDescent="0.3">
      <c r="K77" s="418"/>
      <c r="L77" s="145" t="s">
        <v>450</v>
      </c>
      <c r="M77" s="146"/>
      <c r="N77" s="146"/>
      <c r="O77" s="146"/>
      <c r="P77" s="146"/>
      <c r="Q77" s="146"/>
    </row>
    <row r="78" spans="11:17" ht="13.75" customHeight="1" x14ac:dyDescent="0.3">
      <c r="K78" s="418"/>
      <c r="L78" s="145" t="s">
        <v>451</v>
      </c>
      <c r="M78" s="146"/>
      <c r="N78" s="146"/>
      <c r="O78" s="146"/>
      <c r="P78" s="146"/>
      <c r="Q78" s="146"/>
    </row>
    <row r="79" spans="11:17" ht="13.75" customHeight="1" x14ac:dyDescent="0.3">
      <c r="K79" s="418"/>
      <c r="L79" s="148" t="s">
        <v>452</v>
      </c>
      <c r="M79" s="148" t="e">
        <v>#DIV/0!</v>
      </c>
      <c r="N79" s="148"/>
      <c r="O79" s="148">
        <v>0</v>
      </c>
      <c r="P79" s="148" t="e">
        <v>#DIV/0!</v>
      </c>
      <c r="Q79" s="148">
        <v>0</v>
      </c>
    </row>
  </sheetData>
  <mergeCells count="13">
    <mergeCell ref="S4:U8"/>
    <mergeCell ref="S10:U12"/>
    <mergeCell ref="S13:U16"/>
    <mergeCell ref="K67:K79"/>
    <mergeCell ref="B5:E5"/>
    <mergeCell ref="F5:H5"/>
    <mergeCell ref="K5:Q5"/>
    <mergeCell ref="K7:K19"/>
    <mergeCell ref="K22:K34"/>
    <mergeCell ref="K37:K49"/>
    <mergeCell ref="A48:H48"/>
    <mergeCell ref="A49:H52"/>
    <mergeCell ref="K52:K64"/>
  </mergeCells>
  <pageMargins left="0.75" right="0.75" top="1" bottom="1" header="0.5" footer="0.5"/>
  <pageSetup orientation="portrait"/>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F1049-EF0C-4589-992B-1300E428D70A}">
  <sheetPr>
    <tabColor rgb="FF00B050"/>
  </sheetPr>
  <dimension ref="A1:S79"/>
  <sheetViews>
    <sheetView workbookViewId="0"/>
  </sheetViews>
  <sheetFormatPr defaultRowHeight="13.75" customHeight="1" x14ac:dyDescent="0.25"/>
  <cols>
    <col min="1" max="1" width="14" customWidth="1"/>
    <col min="2" max="4" width="17" customWidth="1"/>
    <col min="5" max="5" width="14.7265625" customWidth="1"/>
    <col min="6" max="7" width="17" customWidth="1"/>
    <col min="8" max="11" width="9.26953125" customWidth="1"/>
    <col min="12" max="12" width="15.453125" customWidth="1"/>
    <col min="13" max="13" width="17.453125" customWidth="1"/>
    <col min="14" max="14" width="13.7265625" customWidth="1"/>
    <col min="15" max="15" width="15" customWidth="1"/>
    <col min="16" max="18" width="9.26953125" customWidth="1"/>
    <col min="19" max="19" width="22" customWidth="1"/>
    <col min="20" max="256" width="9.26953125" customWidth="1"/>
    <col min="257" max="257" width="14" customWidth="1"/>
    <col min="258" max="263" width="10.26953125" customWidth="1"/>
    <col min="264" max="500" width="9.26953125" customWidth="1"/>
  </cols>
  <sheetData>
    <row r="1" spans="1:19" ht="15" customHeight="1" x14ac:dyDescent="0.35">
      <c r="A1" s="2" t="s">
        <v>501</v>
      </c>
      <c r="E1" s="197" t="s">
        <v>497</v>
      </c>
    </row>
    <row r="3" spans="1:19" ht="14.5" customHeight="1" x14ac:dyDescent="0.35">
      <c r="A3" s="150" t="s">
        <v>466</v>
      </c>
      <c r="D3" s="154" t="s">
        <v>422</v>
      </c>
      <c r="G3" s="155" t="s">
        <v>423</v>
      </c>
      <c r="J3" s="125" t="s">
        <v>466</v>
      </c>
      <c r="L3" s="125"/>
      <c r="N3" s="125" t="s">
        <v>424</v>
      </c>
      <c r="Q3" s="157" t="s">
        <v>2</v>
      </c>
      <c r="R3" s="144"/>
      <c r="S3" s="144"/>
    </row>
    <row r="4" spans="1:19" ht="14.15" customHeight="1" x14ac:dyDescent="0.25">
      <c r="Q4" s="390" t="s">
        <v>425</v>
      </c>
      <c r="R4" s="390"/>
      <c r="S4" s="390"/>
    </row>
    <row r="5" spans="1:19" ht="16.399999999999999" customHeight="1" x14ac:dyDescent="0.3">
      <c r="A5" s="151" t="s">
        <v>426</v>
      </c>
      <c r="B5" s="420" t="s">
        <v>427</v>
      </c>
      <c r="C5" s="420"/>
      <c r="D5" s="420"/>
      <c r="E5" s="420" t="s">
        <v>428</v>
      </c>
      <c r="F5" s="420"/>
      <c r="G5" s="420"/>
      <c r="J5" s="419"/>
      <c r="K5" s="419"/>
      <c r="L5" s="419"/>
      <c r="M5" s="419"/>
      <c r="N5" s="419"/>
      <c r="O5" s="419"/>
      <c r="Q5" s="390"/>
      <c r="R5" s="390"/>
      <c r="S5" s="390"/>
    </row>
    <row r="6" spans="1:19" ht="37.5" customHeight="1" x14ac:dyDescent="0.25">
      <c r="A6" s="152">
        <v>2022</v>
      </c>
      <c r="B6" s="149" t="s">
        <v>467</v>
      </c>
      <c r="C6" s="149" t="s">
        <v>430</v>
      </c>
      <c r="D6" s="149" t="s">
        <v>431</v>
      </c>
      <c r="E6" s="149" t="s">
        <v>468</v>
      </c>
      <c r="F6" s="149" t="s">
        <v>433</v>
      </c>
      <c r="G6" s="149" t="s">
        <v>434</v>
      </c>
      <c r="H6" s="156"/>
      <c r="J6" s="147">
        <v>2022</v>
      </c>
      <c r="K6" s="147" t="s">
        <v>426</v>
      </c>
      <c r="L6" s="149" t="s">
        <v>430</v>
      </c>
      <c r="M6" s="149" t="s">
        <v>435</v>
      </c>
      <c r="N6" s="149" t="s">
        <v>433</v>
      </c>
      <c r="O6" s="149" t="s">
        <v>436</v>
      </c>
      <c r="Q6" s="390"/>
      <c r="R6" s="390"/>
      <c r="S6" s="390"/>
    </row>
    <row r="7" spans="1:19" ht="13.75" customHeight="1" x14ac:dyDescent="0.3">
      <c r="A7" s="145" t="s">
        <v>437</v>
      </c>
      <c r="B7" s="159">
        <v>0</v>
      </c>
      <c r="C7" s="146">
        <f>AVERAGE(L7,L22)</f>
        <v>4.9499999999999993</v>
      </c>
      <c r="D7" s="146">
        <f>MAX(M7,M22)</f>
        <v>26.3</v>
      </c>
      <c r="E7" s="159">
        <v>0</v>
      </c>
      <c r="F7" s="146">
        <f>AVERAGE(N7,N22)</f>
        <v>4.9499999999999993</v>
      </c>
      <c r="G7" s="146">
        <f>MAX(O7,O22)</f>
        <v>9.6</v>
      </c>
      <c r="J7" s="418" t="s">
        <v>177</v>
      </c>
      <c r="K7" s="145" t="s">
        <v>437</v>
      </c>
      <c r="L7" s="146">
        <v>3.3</v>
      </c>
      <c r="M7" s="146">
        <v>26.3</v>
      </c>
      <c r="N7" s="146">
        <v>3.3</v>
      </c>
      <c r="O7" s="146">
        <v>6</v>
      </c>
      <c r="Q7" s="390"/>
      <c r="R7" s="390"/>
      <c r="S7" s="390"/>
    </row>
    <row r="8" spans="1:19" ht="13.75" customHeight="1" x14ac:dyDescent="0.3">
      <c r="A8" s="145" t="s">
        <v>438</v>
      </c>
      <c r="B8" s="153">
        <v>0</v>
      </c>
      <c r="C8" s="146">
        <f t="shared" ref="C8" si="0">AVERAGE(L8,L23)</f>
        <v>5.8</v>
      </c>
      <c r="D8" s="146">
        <f t="shared" ref="D8:D18" si="1">MAX(M8,M23)</f>
        <v>75.5</v>
      </c>
      <c r="E8" s="159">
        <v>0</v>
      </c>
      <c r="F8" s="146">
        <f t="shared" ref="F8" si="2">AVERAGE(N8,N23)</f>
        <v>5.8</v>
      </c>
      <c r="G8" s="146">
        <f t="shared" ref="G8:G18" si="3">MAX(O8,O23)</f>
        <v>13</v>
      </c>
      <c r="J8" s="418"/>
      <c r="K8" s="145" t="s">
        <v>438</v>
      </c>
      <c r="L8" s="146">
        <v>4.5</v>
      </c>
      <c r="M8" s="146">
        <v>66.2</v>
      </c>
      <c r="N8" s="146">
        <v>4.5</v>
      </c>
      <c r="O8" s="146">
        <v>8.8000000000000007</v>
      </c>
      <c r="Q8" s="390"/>
      <c r="R8" s="390"/>
      <c r="S8" s="390"/>
    </row>
    <row r="9" spans="1:19" ht="13.75" customHeight="1" x14ac:dyDescent="0.3">
      <c r="A9" s="145" t="s">
        <v>439</v>
      </c>
      <c r="B9" s="153">
        <v>0</v>
      </c>
      <c r="C9" s="146">
        <f t="shared" ref="C9" si="4">AVERAGE(L9,L24)</f>
        <v>4.45</v>
      </c>
      <c r="D9" s="146">
        <f t="shared" si="1"/>
        <v>23.1</v>
      </c>
      <c r="E9" s="159">
        <v>0</v>
      </c>
      <c r="F9" s="146">
        <f t="shared" ref="F9" si="5">AVERAGE(N9,N24)</f>
        <v>4.45</v>
      </c>
      <c r="G9" s="146">
        <f t="shared" si="3"/>
        <v>8.6</v>
      </c>
      <c r="J9" s="418"/>
      <c r="K9" s="145" t="s">
        <v>439</v>
      </c>
      <c r="L9" s="146">
        <v>3.2</v>
      </c>
      <c r="M9" s="146">
        <v>13</v>
      </c>
      <c r="N9" s="146">
        <v>3.2</v>
      </c>
      <c r="O9" s="146">
        <v>4.5999999999999996</v>
      </c>
      <c r="Q9" s="158" t="s">
        <v>440</v>
      </c>
    </row>
    <row r="10" spans="1:19" ht="14.25" customHeight="1" x14ac:dyDescent="0.3">
      <c r="A10" s="145" t="s">
        <v>441</v>
      </c>
      <c r="B10" s="153">
        <v>0</v>
      </c>
      <c r="C10" s="146">
        <f t="shared" ref="C10" si="6">AVERAGE(L10,L25)</f>
        <v>6.2</v>
      </c>
      <c r="D10" s="146">
        <f t="shared" si="1"/>
        <v>63.5</v>
      </c>
      <c r="E10" s="159">
        <v>0</v>
      </c>
      <c r="F10" s="146">
        <f t="shared" ref="F10" si="7">AVERAGE(N10,N25)</f>
        <v>6.2</v>
      </c>
      <c r="G10" s="146">
        <f t="shared" si="3"/>
        <v>15.4</v>
      </c>
      <c r="J10" s="418"/>
      <c r="K10" s="145" t="s">
        <v>441</v>
      </c>
      <c r="L10" s="146">
        <v>5.4</v>
      </c>
      <c r="M10" s="146">
        <v>59</v>
      </c>
      <c r="N10" s="146">
        <v>5.4</v>
      </c>
      <c r="O10" s="146">
        <v>15.4</v>
      </c>
      <c r="Q10" s="417" t="s">
        <v>442</v>
      </c>
      <c r="R10" s="417"/>
      <c r="S10" s="417"/>
    </row>
    <row r="11" spans="1:19" ht="13.75" customHeight="1" x14ac:dyDescent="0.3">
      <c r="A11" s="145" t="s">
        <v>443</v>
      </c>
      <c r="B11" s="153">
        <v>0</v>
      </c>
      <c r="C11" s="146">
        <f t="shared" ref="C11" si="8">AVERAGE(L11,L26)</f>
        <v>7.65</v>
      </c>
      <c r="D11" s="146">
        <f t="shared" si="1"/>
        <v>92.8</v>
      </c>
      <c r="E11" s="159">
        <v>0</v>
      </c>
      <c r="F11" s="146">
        <f t="shared" ref="F11" si="9">AVERAGE(N11,N26)</f>
        <v>7.65</v>
      </c>
      <c r="G11" s="146">
        <f t="shared" si="3"/>
        <v>20.6</v>
      </c>
      <c r="J11" s="418"/>
      <c r="K11" s="145" t="s">
        <v>443</v>
      </c>
      <c r="L11" s="146">
        <v>6.4</v>
      </c>
      <c r="M11" s="146">
        <v>72.900000000000006</v>
      </c>
      <c r="N11" s="146">
        <v>6.4</v>
      </c>
      <c r="O11" s="146">
        <v>18.100000000000001</v>
      </c>
      <c r="Q11" s="417"/>
      <c r="R11" s="417"/>
      <c r="S11" s="417"/>
    </row>
    <row r="12" spans="1:19" ht="13.75" customHeight="1" x14ac:dyDescent="0.3">
      <c r="A12" s="145" t="s">
        <v>444</v>
      </c>
      <c r="B12" s="153">
        <v>0</v>
      </c>
      <c r="C12" s="146">
        <f t="shared" ref="C12" si="10">AVERAGE(L12,L27)</f>
        <v>6.15</v>
      </c>
      <c r="D12" s="146">
        <f t="shared" si="1"/>
        <v>29.7</v>
      </c>
      <c r="E12" s="159">
        <v>0</v>
      </c>
      <c r="F12" s="146">
        <f t="shared" ref="F12" si="11">AVERAGE(N12,N27)</f>
        <v>6.15</v>
      </c>
      <c r="G12" s="146">
        <f t="shared" si="3"/>
        <v>12.9</v>
      </c>
      <c r="J12" s="418"/>
      <c r="K12" s="145" t="s">
        <v>444</v>
      </c>
      <c r="L12" s="146">
        <v>4.8</v>
      </c>
      <c r="M12" s="146">
        <v>22.5</v>
      </c>
      <c r="N12" s="146">
        <v>4.8</v>
      </c>
      <c r="O12" s="146">
        <v>9.8000000000000007</v>
      </c>
      <c r="Q12" s="417"/>
      <c r="R12" s="417"/>
      <c r="S12" s="417"/>
    </row>
    <row r="13" spans="1:19" ht="14.25" customHeight="1" x14ac:dyDescent="0.3">
      <c r="A13" s="145" t="s">
        <v>445</v>
      </c>
      <c r="B13" s="153">
        <v>0</v>
      </c>
      <c r="C13" s="146">
        <f t="shared" ref="C13" si="12">AVERAGE(L13,L28)</f>
        <v>11.149999999999999</v>
      </c>
      <c r="D13" s="146">
        <f t="shared" si="1"/>
        <v>93.5</v>
      </c>
      <c r="E13" s="159">
        <v>0</v>
      </c>
      <c r="F13" s="146">
        <f t="shared" ref="F13" si="13">AVERAGE(N13,N28)</f>
        <v>11.149999999999999</v>
      </c>
      <c r="G13" s="146">
        <f t="shared" si="3"/>
        <v>33.299999999999997</v>
      </c>
      <c r="J13" s="418"/>
      <c r="K13" s="145" t="s">
        <v>445</v>
      </c>
      <c r="L13" s="146">
        <v>10.199999999999999</v>
      </c>
      <c r="M13" s="146">
        <v>67.7</v>
      </c>
      <c r="N13" s="146">
        <v>10.199999999999999</v>
      </c>
      <c r="O13" s="146">
        <v>21.5</v>
      </c>
      <c r="Q13" s="417" t="s">
        <v>446</v>
      </c>
      <c r="R13" s="417"/>
      <c r="S13" s="417"/>
    </row>
    <row r="14" spans="1:19" ht="13.75" customHeight="1" x14ac:dyDescent="0.3">
      <c r="A14" s="145" t="s">
        <v>447</v>
      </c>
      <c r="B14" s="153">
        <v>0</v>
      </c>
      <c r="C14" s="146">
        <f t="shared" ref="C14" si="14">AVERAGE(L14,L29)</f>
        <v>7.4499999999999993</v>
      </c>
      <c r="D14" s="146">
        <f t="shared" si="1"/>
        <v>95.2</v>
      </c>
      <c r="E14" s="159">
        <v>0</v>
      </c>
      <c r="F14" s="146">
        <f t="shared" ref="F14" si="15">AVERAGE(N14,N29)</f>
        <v>7.4499999999999993</v>
      </c>
      <c r="G14" s="146">
        <f t="shared" si="3"/>
        <v>16.8</v>
      </c>
      <c r="J14" s="418"/>
      <c r="K14" s="145" t="s">
        <v>447</v>
      </c>
      <c r="L14" s="146">
        <v>7.6</v>
      </c>
      <c r="M14" s="146">
        <v>67.400000000000006</v>
      </c>
      <c r="N14" s="146">
        <v>7.6</v>
      </c>
      <c r="O14" s="146">
        <v>16.8</v>
      </c>
      <c r="Q14" s="417"/>
      <c r="R14" s="417"/>
      <c r="S14" s="417"/>
    </row>
    <row r="15" spans="1:19" ht="13.75" customHeight="1" x14ac:dyDescent="0.3">
      <c r="A15" s="145" t="s">
        <v>448</v>
      </c>
      <c r="B15" s="153">
        <v>0</v>
      </c>
      <c r="C15" s="146">
        <f t="shared" ref="C15" si="16">AVERAGE(L15,L30)</f>
        <v>6.05</v>
      </c>
      <c r="D15" s="146">
        <f t="shared" si="1"/>
        <v>48.2</v>
      </c>
      <c r="E15" s="159">
        <v>0</v>
      </c>
      <c r="F15" s="146">
        <f t="shared" ref="F15" si="17">AVERAGE(N15,N30)</f>
        <v>6.05</v>
      </c>
      <c r="G15" s="146">
        <f t="shared" si="3"/>
        <v>13.5</v>
      </c>
      <c r="J15" s="418"/>
      <c r="K15" s="145" t="s">
        <v>448</v>
      </c>
      <c r="L15" s="146">
        <v>3.9</v>
      </c>
      <c r="M15" s="146">
        <v>15.7</v>
      </c>
      <c r="N15" s="146">
        <v>3.9</v>
      </c>
      <c r="O15" s="146">
        <v>7</v>
      </c>
      <c r="Q15" s="417"/>
      <c r="R15" s="417"/>
      <c r="S15" s="417"/>
    </row>
    <row r="16" spans="1:19" ht="13.75" customHeight="1" x14ac:dyDescent="0.3">
      <c r="A16" s="145" t="s">
        <v>449</v>
      </c>
      <c r="B16" s="153">
        <v>0</v>
      </c>
      <c r="C16" s="146">
        <f t="shared" ref="C16" si="18">AVERAGE(L16,L31)</f>
        <v>6.8000000000000007</v>
      </c>
      <c r="D16" s="146">
        <f t="shared" si="1"/>
        <v>36.6</v>
      </c>
      <c r="E16" s="159">
        <v>0</v>
      </c>
      <c r="F16" s="146">
        <f t="shared" ref="F16" si="19">AVERAGE(N16,N31)</f>
        <v>6.8000000000000007</v>
      </c>
      <c r="G16" s="146">
        <f t="shared" si="3"/>
        <v>16.7</v>
      </c>
      <c r="J16" s="418"/>
      <c r="K16" s="145" t="s">
        <v>449</v>
      </c>
      <c r="L16" s="146">
        <v>4.7</v>
      </c>
      <c r="M16" s="146">
        <v>28</v>
      </c>
      <c r="N16" s="146">
        <v>4.7</v>
      </c>
      <c r="O16" s="146">
        <v>11</v>
      </c>
      <c r="Q16" s="417"/>
      <c r="R16" s="417"/>
      <c r="S16" s="417"/>
    </row>
    <row r="17" spans="1:15" ht="13.75" customHeight="1" x14ac:dyDescent="0.3">
      <c r="A17" s="145" t="s">
        <v>450</v>
      </c>
      <c r="B17" s="153">
        <v>0</v>
      </c>
      <c r="C17" s="146">
        <f t="shared" ref="C17" si="20">AVERAGE(L17,L32)</f>
        <v>8.1</v>
      </c>
      <c r="D17" s="146">
        <f t="shared" si="1"/>
        <v>117.7</v>
      </c>
      <c r="E17" s="159">
        <v>0</v>
      </c>
      <c r="F17" s="146">
        <f t="shared" ref="F17" si="21">AVERAGE(N17,N32)</f>
        <v>8.1</v>
      </c>
      <c r="G17" s="146">
        <f t="shared" si="3"/>
        <v>23.4</v>
      </c>
      <c r="J17" s="418"/>
      <c r="K17" s="145" t="s">
        <v>450</v>
      </c>
      <c r="L17" s="146">
        <v>7.5</v>
      </c>
      <c r="M17" s="146">
        <v>42.2</v>
      </c>
      <c r="N17" s="146">
        <v>7.5</v>
      </c>
      <c r="O17" s="146">
        <v>13.6</v>
      </c>
    </row>
    <row r="18" spans="1:15" ht="13.75" customHeight="1" x14ac:dyDescent="0.3">
      <c r="A18" s="145" t="s">
        <v>451</v>
      </c>
      <c r="B18" s="153">
        <v>0</v>
      </c>
      <c r="C18" s="146">
        <f t="shared" ref="C18" si="22">AVERAGE(L18,L33)</f>
        <v>5.3</v>
      </c>
      <c r="D18" s="146">
        <f t="shared" si="1"/>
        <v>38.4</v>
      </c>
      <c r="E18" s="159">
        <v>0</v>
      </c>
      <c r="F18" s="146">
        <f t="shared" ref="F18" si="23">AVERAGE(N18,N33)</f>
        <v>5.3</v>
      </c>
      <c r="G18" s="146">
        <f t="shared" si="3"/>
        <v>10.9</v>
      </c>
      <c r="J18" s="418"/>
      <c r="K18" s="145" t="s">
        <v>451</v>
      </c>
      <c r="L18" s="146">
        <v>4.0999999999999996</v>
      </c>
      <c r="M18" s="146">
        <v>20.5</v>
      </c>
      <c r="N18" s="146">
        <v>4.0999999999999996</v>
      </c>
      <c r="O18" s="146">
        <v>10.9</v>
      </c>
    </row>
    <row r="19" spans="1:15" ht="13.75" customHeight="1" x14ac:dyDescent="0.3">
      <c r="J19" s="418"/>
      <c r="K19" s="148" t="s">
        <v>452</v>
      </c>
      <c r="L19" s="176">
        <f>AVERAGE(L7:L18)</f>
        <v>5.4666666666666659</v>
      </c>
      <c r="M19" s="176">
        <f>MAX(M7:M18)</f>
        <v>72.900000000000006</v>
      </c>
      <c r="N19" s="176">
        <f t="shared" ref="N19" si="24">AVERAGE(N7:N18)</f>
        <v>5.4666666666666659</v>
      </c>
      <c r="O19" s="176">
        <f>MAX(O7:O18)</f>
        <v>21.5</v>
      </c>
    </row>
    <row r="21" spans="1:15" ht="41.5" customHeight="1" x14ac:dyDescent="0.25">
      <c r="J21" s="147">
        <v>2022</v>
      </c>
      <c r="K21" s="147" t="s">
        <v>426</v>
      </c>
      <c r="L21" s="149" t="s">
        <v>430</v>
      </c>
      <c r="M21" s="149" t="s">
        <v>435</v>
      </c>
      <c r="N21" s="149" t="s">
        <v>433</v>
      </c>
      <c r="O21" s="149" t="s">
        <v>436</v>
      </c>
    </row>
    <row r="22" spans="1:15" ht="13.75" customHeight="1" x14ac:dyDescent="0.3">
      <c r="J22" s="418" t="s">
        <v>178</v>
      </c>
      <c r="K22" s="145" t="s">
        <v>437</v>
      </c>
      <c r="L22" s="146">
        <v>6.6</v>
      </c>
      <c r="M22" s="146">
        <v>22.4</v>
      </c>
      <c r="N22" s="146">
        <v>6.6</v>
      </c>
      <c r="O22" s="146">
        <v>9.6</v>
      </c>
    </row>
    <row r="23" spans="1:15" ht="13.75" customHeight="1" x14ac:dyDescent="0.3">
      <c r="J23" s="418"/>
      <c r="K23" s="145" t="s">
        <v>438</v>
      </c>
      <c r="L23" s="146">
        <v>7.1</v>
      </c>
      <c r="M23" s="146">
        <v>75.5</v>
      </c>
      <c r="N23" s="146">
        <v>7.1</v>
      </c>
      <c r="O23" s="146">
        <v>13</v>
      </c>
    </row>
    <row r="24" spans="1:15" ht="13.75" customHeight="1" x14ac:dyDescent="0.3">
      <c r="J24" s="418"/>
      <c r="K24" s="145" t="s">
        <v>439</v>
      </c>
      <c r="L24" s="146">
        <v>5.7</v>
      </c>
      <c r="M24" s="146">
        <v>23.1</v>
      </c>
      <c r="N24" s="146">
        <v>5.7</v>
      </c>
      <c r="O24" s="146">
        <v>8.6</v>
      </c>
    </row>
    <row r="25" spans="1:15" ht="13.75" customHeight="1" x14ac:dyDescent="0.3">
      <c r="J25" s="418"/>
      <c r="K25" s="145" t="s">
        <v>441</v>
      </c>
      <c r="L25" s="146">
        <v>7</v>
      </c>
      <c r="M25" s="146">
        <v>63.5</v>
      </c>
      <c r="N25" s="146">
        <v>7</v>
      </c>
      <c r="O25" s="146">
        <v>10.4</v>
      </c>
    </row>
    <row r="26" spans="1:15" ht="13.75" customHeight="1" x14ac:dyDescent="0.3">
      <c r="J26" s="418"/>
      <c r="K26" s="145" t="s">
        <v>443</v>
      </c>
      <c r="L26" s="146">
        <v>8.9</v>
      </c>
      <c r="M26" s="146">
        <v>92.8</v>
      </c>
      <c r="N26" s="146">
        <v>8.9</v>
      </c>
      <c r="O26" s="146">
        <v>20.6</v>
      </c>
    </row>
    <row r="27" spans="1:15" ht="13.75" customHeight="1" x14ac:dyDescent="0.3">
      <c r="J27" s="418"/>
      <c r="K27" s="145" t="s">
        <v>444</v>
      </c>
      <c r="L27" s="146">
        <v>7.5</v>
      </c>
      <c r="M27" s="146">
        <v>29.7</v>
      </c>
      <c r="N27" s="146">
        <v>7.5</v>
      </c>
      <c r="O27" s="146">
        <v>12.9</v>
      </c>
    </row>
    <row r="28" spans="1:15" ht="13.75" customHeight="1" x14ac:dyDescent="0.3">
      <c r="J28" s="418"/>
      <c r="K28" s="145" t="s">
        <v>445</v>
      </c>
      <c r="L28" s="146">
        <v>12.1</v>
      </c>
      <c r="M28" s="146">
        <v>93.5</v>
      </c>
      <c r="N28" s="146">
        <v>12.1</v>
      </c>
      <c r="O28" s="146">
        <v>33.299999999999997</v>
      </c>
    </row>
    <row r="29" spans="1:15" ht="13.75" customHeight="1" x14ac:dyDescent="0.3">
      <c r="J29" s="418"/>
      <c r="K29" s="145" t="s">
        <v>447</v>
      </c>
      <c r="L29" s="146">
        <v>7.3</v>
      </c>
      <c r="M29" s="146">
        <v>95.2</v>
      </c>
      <c r="N29" s="146">
        <v>7.3</v>
      </c>
      <c r="O29" s="146">
        <v>11.6</v>
      </c>
    </row>
    <row r="30" spans="1:15" ht="13.75" customHeight="1" x14ac:dyDescent="0.3">
      <c r="J30" s="418"/>
      <c r="K30" s="145" t="s">
        <v>448</v>
      </c>
      <c r="L30" s="146">
        <v>8.1999999999999993</v>
      </c>
      <c r="M30" s="146">
        <v>48.2</v>
      </c>
      <c r="N30" s="146">
        <v>8.1999999999999993</v>
      </c>
      <c r="O30" s="146">
        <v>13.5</v>
      </c>
    </row>
    <row r="31" spans="1:15" ht="13.75" customHeight="1" x14ac:dyDescent="0.3">
      <c r="J31" s="418"/>
      <c r="K31" s="145" t="s">
        <v>449</v>
      </c>
      <c r="L31" s="146">
        <v>8.9</v>
      </c>
      <c r="M31" s="146">
        <v>36.6</v>
      </c>
      <c r="N31" s="146">
        <v>8.9</v>
      </c>
      <c r="O31" s="146">
        <v>16.7</v>
      </c>
    </row>
    <row r="32" spans="1:15" ht="13.75" customHeight="1" x14ac:dyDescent="0.3">
      <c r="J32" s="418"/>
      <c r="K32" s="145" t="s">
        <v>450</v>
      </c>
      <c r="L32" s="146">
        <v>8.6999999999999993</v>
      </c>
      <c r="M32" s="146">
        <v>117.7</v>
      </c>
      <c r="N32" s="146">
        <v>8.6999999999999993</v>
      </c>
      <c r="O32" s="146">
        <v>23.4</v>
      </c>
    </row>
    <row r="33" spans="1:15" ht="13.75" customHeight="1" x14ac:dyDescent="0.3">
      <c r="J33" s="418"/>
      <c r="K33" s="145" t="s">
        <v>451</v>
      </c>
      <c r="L33" s="146">
        <v>6.5</v>
      </c>
      <c r="M33" s="146">
        <v>38.4</v>
      </c>
      <c r="N33" s="146">
        <v>6.5</v>
      </c>
      <c r="O33" s="146">
        <v>10.6</v>
      </c>
    </row>
    <row r="34" spans="1:15" ht="13.75" customHeight="1" x14ac:dyDescent="0.3">
      <c r="J34" s="418"/>
      <c r="K34" s="148" t="s">
        <v>452</v>
      </c>
      <c r="L34" s="176">
        <f>AVERAGE(L22:L33)</f>
        <v>7.875</v>
      </c>
      <c r="M34" s="176">
        <f>MAX(M22:M33)</f>
        <v>117.7</v>
      </c>
      <c r="N34" s="176">
        <f t="shared" ref="N34" si="25">AVERAGE(N22:N33)</f>
        <v>7.875</v>
      </c>
      <c r="O34" s="176">
        <f>MAX(O22:O33)</f>
        <v>33.299999999999997</v>
      </c>
    </row>
    <row r="36" spans="1:15" ht="41.5" customHeight="1" x14ac:dyDescent="0.25">
      <c r="J36" s="147" t="s">
        <v>139</v>
      </c>
      <c r="K36" s="147" t="s">
        <v>426</v>
      </c>
      <c r="L36" s="149" t="s">
        <v>430</v>
      </c>
      <c r="M36" s="149" t="s">
        <v>435</v>
      </c>
      <c r="N36" s="149" t="s">
        <v>433</v>
      </c>
      <c r="O36" s="149" t="s">
        <v>436</v>
      </c>
    </row>
    <row r="37" spans="1:15" ht="13.75" customHeight="1" x14ac:dyDescent="0.3">
      <c r="J37" s="418" t="s">
        <v>179</v>
      </c>
      <c r="K37" s="145" t="s">
        <v>437</v>
      </c>
      <c r="L37" s="146"/>
      <c r="M37" s="146"/>
      <c r="N37" s="146"/>
      <c r="O37" s="146"/>
    </row>
    <row r="38" spans="1:15" ht="13.75" customHeight="1" x14ac:dyDescent="0.3">
      <c r="J38" s="418"/>
      <c r="K38" s="145" t="s">
        <v>438</v>
      </c>
      <c r="L38" s="146"/>
      <c r="M38" s="146"/>
      <c r="N38" s="146"/>
      <c r="O38" s="146"/>
    </row>
    <row r="39" spans="1:15" ht="13.75" customHeight="1" x14ac:dyDescent="0.3">
      <c r="J39" s="418"/>
      <c r="K39" s="145" t="s">
        <v>439</v>
      </c>
      <c r="L39" s="146"/>
      <c r="M39" s="146"/>
      <c r="N39" s="146"/>
      <c r="O39" s="146"/>
    </row>
    <row r="40" spans="1:15" ht="13.75" customHeight="1" x14ac:dyDescent="0.3">
      <c r="J40" s="418"/>
      <c r="K40" s="145" t="s">
        <v>441</v>
      </c>
      <c r="L40" s="146"/>
      <c r="M40" s="146"/>
      <c r="N40" s="146"/>
      <c r="O40" s="146"/>
    </row>
    <row r="41" spans="1:15" ht="13.75" customHeight="1" x14ac:dyDescent="0.3">
      <c r="J41" s="418"/>
      <c r="K41" s="145" t="s">
        <v>443</v>
      </c>
      <c r="L41" s="146"/>
      <c r="M41" s="146"/>
      <c r="N41" s="146"/>
      <c r="O41" s="146"/>
    </row>
    <row r="42" spans="1:15" ht="13.75" customHeight="1" x14ac:dyDescent="0.3">
      <c r="J42" s="418"/>
      <c r="K42" s="145" t="s">
        <v>444</v>
      </c>
      <c r="L42" s="146"/>
      <c r="M42" s="146"/>
      <c r="N42" s="146"/>
      <c r="O42" s="146"/>
    </row>
    <row r="43" spans="1:15" ht="13.75" customHeight="1" x14ac:dyDescent="0.3">
      <c r="J43" s="418"/>
      <c r="K43" s="145" t="s">
        <v>445</v>
      </c>
      <c r="L43" s="146"/>
      <c r="M43" s="146"/>
      <c r="N43" s="146"/>
      <c r="O43" s="146"/>
    </row>
    <row r="44" spans="1:15" ht="13.75" customHeight="1" x14ac:dyDescent="0.3">
      <c r="J44" s="418"/>
      <c r="K44" s="145" t="s">
        <v>447</v>
      </c>
      <c r="L44" s="146"/>
      <c r="M44" s="146"/>
      <c r="N44" s="146"/>
      <c r="O44" s="146"/>
    </row>
    <row r="45" spans="1:15" ht="13.75" customHeight="1" x14ac:dyDescent="0.3">
      <c r="J45" s="418"/>
      <c r="K45" s="145" t="s">
        <v>448</v>
      </c>
      <c r="L45" s="146"/>
      <c r="M45" s="146"/>
      <c r="N45" s="146"/>
      <c r="O45" s="146"/>
    </row>
    <row r="46" spans="1:15" ht="13.75" customHeight="1" x14ac:dyDescent="0.3">
      <c r="J46" s="418"/>
      <c r="K46" s="145" t="s">
        <v>449</v>
      </c>
      <c r="L46" s="146"/>
      <c r="M46" s="146"/>
      <c r="N46" s="146"/>
      <c r="O46" s="146"/>
    </row>
    <row r="47" spans="1:15" ht="13.75" customHeight="1" x14ac:dyDescent="0.3">
      <c r="J47" s="418"/>
      <c r="K47" s="145" t="s">
        <v>450</v>
      </c>
      <c r="L47" s="146"/>
      <c r="M47" s="146"/>
      <c r="N47" s="146"/>
      <c r="O47" s="146"/>
    </row>
    <row r="48" spans="1:15" ht="13.75" customHeight="1" x14ac:dyDescent="0.3">
      <c r="A48" s="430" t="s">
        <v>322</v>
      </c>
      <c r="B48" s="431"/>
      <c r="C48" s="431"/>
      <c r="D48" s="431"/>
      <c r="E48" s="431"/>
      <c r="F48" s="431"/>
      <c r="G48" s="432"/>
      <c r="J48" s="418"/>
      <c r="K48" s="145" t="s">
        <v>451</v>
      </c>
      <c r="L48" s="146"/>
      <c r="M48" s="146"/>
      <c r="N48" s="146"/>
      <c r="O48" s="146"/>
    </row>
    <row r="49" spans="1:15" ht="13.75" customHeight="1" x14ac:dyDescent="0.3">
      <c r="A49" s="421" t="s">
        <v>469</v>
      </c>
      <c r="B49" s="422"/>
      <c r="C49" s="422"/>
      <c r="D49" s="422"/>
      <c r="E49" s="422"/>
      <c r="F49" s="422"/>
      <c r="G49" s="423"/>
      <c r="J49" s="418"/>
      <c r="K49" s="148" t="s">
        <v>452</v>
      </c>
      <c r="L49" s="148" t="e">
        <v>#DIV/0!</v>
      </c>
      <c r="M49" s="148">
        <v>0</v>
      </c>
      <c r="N49" s="148" t="e">
        <v>#DIV/0!</v>
      </c>
      <c r="O49" s="148">
        <v>0</v>
      </c>
    </row>
    <row r="50" spans="1:15" ht="13.75" customHeight="1" x14ac:dyDescent="0.25">
      <c r="A50" s="424"/>
      <c r="B50" s="425"/>
      <c r="C50" s="425"/>
      <c r="D50" s="425"/>
      <c r="E50" s="425"/>
      <c r="F50" s="425"/>
      <c r="G50" s="426"/>
    </row>
    <row r="51" spans="1:15" ht="41.5" customHeight="1" x14ac:dyDescent="0.25">
      <c r="A51" s="424"/>
      <c r="B51" s="425"/>
      <c r="C51" s="425"/>
      <c r="D51" s="425"/>
      <c r="E51" s="425"/>
      <c r="F51" s="425"/>
      <c r="G51" s="426"/>
      <c r="J51" s="147" t="s">
        <v>139</v>
      </c>
      <c r="K51" s="147" t="s">
        <v>426</v>
      </c>
      <c r="L51" s="149" t="s">
        <v>430</v>
      </c>
      <c r="M51" s="149" t="s">
        <v>435</v>
      </c>
      <c r="N51" s="149" t="s">
        <v>433</v>
      </c>
      <c r="O51" s="149" t="s">
        <v>436</v>
      </c>
    </row>
    <row r="52" spans="1:15" ht="13.75" customHeight="1" x14ac:dyDescent="0.3">
      <c r="A52" s="427"/>
      <c r="B52" s="428"/>
      <c r="C52" s="428"/>
      <c r="D52" s="428"/>
      <c r="E52" s="428"/>
      <c r="F52" s="428"/>
      <c r="G52" s="429"/>
      <c r="J52" s="418" t="s">
        <v>180</v>
      </c>
      <c r="K52" s="145" t="s">
        <v>437</v>
      </c>
      <c r="L52" s="146"/>
      <c r="M52" s="146"/>
      <c r="N52" s="146"/>
      <c r="O52" s="146"/>
    </row>
    <row r="53" spans="1:15" ht="13.75" customHeight="1" x14ac:dyDescent="0.3">
      <c r="J53" s="418"/>
      <c r="K53" s="145" t="s">
        <v>438</v>
      </c>
      <c r="L53" s="146"/>
      <c r="M53" s="146"/>
      <c r="N53" s="146"/>
      <c r="O53" s="146"/>
    </row>
    <row r="54" spans="1:15" ht="13.75" customHeight="1" x14ac:dyDescent="0.3">
      <c r="J54" s="418"/>
      <c r="K54" s="145" t="s">
        <v>439</v>
      </c>
      <c r="L54" s="146"/>
      <c r="M54" s="146"/>
      <c r="N54" s="146"/>
      <c r="O54" s="146"/>
    </row>
    <row r="55" spans="1:15" ht="13.75" customHeight="1" x14ac:dyDescent="0.3">
      <c r="J55" s="418"/>
      <c r="K55" s="145" t="s">
        <v>441</v>
      </c>
      <c r="L55" s="146"/>
      <c r="M55" s="146"/>
      <c r="N55" s="146"/>
      <c r="O55" s="146"/>
    </row>
    <row r="56" spans="1:15" ht="13.75" customHeight="1" x14ac:dyDescent="0.3">
      <c r="J56" s="418"/>
      <c r="K56" s="145" t="s">
        <v>443</v>
      </c>
      <c r="L56" s="146"/>
      <c r="M56" s="146"/>
      <c r="N56" s="146"/>
      <c r="O56" s="146"/>
    </row>
    <row r="57" spans="1:15" ht="13.75" customHeight="1" x14ac:dyDescent="0.3">
      <c r="J57" s="418"/>
      <c r="K57" s="145" t="s">
        <v>444</v>
      </c>
      <c r="L57" s="146"/>
      <c r="M57" s="146"/>
      <c r="N57" s="146"/>
      <c r="O57" s="146"/>
    </row>
    <row r="58" spans="1:15" ht="13.75" customHeight="1" x14ac:dyDescent="0.3">
      <c r="J58" s="418"/>
      <c r="K58" s="145" t="s">
        <v>445</v>
      </c>
      <c r="L58" s="146"/>
      <c r="M58" s="146"/>
      <c r="N58" s="146"/>
      <c r="O58" s="146"/>
    </row>
    <row r="59" spans="1:15" ht="13.75" customHeight="1" x14ac:dyDescent="0.3">
      <c r="J59" s="418"/>
      <c r="K59" s="145" t="s">
        <v>447</v>
      </c>
      <c r="L59" s="146"/>
      <c r="M59" s="146"/>
      <c r="N59" s="146"/>
      <c r="O59" s="146"/>
    </row>
    <row r="60" spans="1:15" ht="13.75" customHeight="1" x14ac:dyDescent="0.3">
      <c r="J60" s="418"/>
      <c r="K60" s="145" t="s">
        <v>448</v>
      </c>
      <c r="L60" s="146"/>
      <c r="M60" s="146"/>
      <c r="N60" s="146"/>
      <c r="O60" s="146"/>
    </row>
    <row r="61" spans="1:15" ht="13.75" customHeight="1" x14ac:dyDescent="0.3">
      <c r="J61" s="418"/>
      <c r="K61" s="145" t="s">
        <v>449</v>
      </c>
      <c r="L61" s="146"/>
      <c r="M61" s="146"/>
      <c r="N61" s="146"/>
      <c r="O61" s="146"/>
    </row>
    <row r="62" spans="1:15" ht="13.75" customHeight="1" x14ac:dyDescent="0.3">
      <c r="J62" s="418"/>
      <c r="K62" s="145" t="s">
        <v>450</v>
      </c>
      <c r="L62" s="146"/>
      <c r="M62" s="146"/>
      <c r="N62" s="146"/>
      <c r="O62" s="146"/>
    </row>
    <row r="63" spans="1:15" ht="13.75" customHeight="1" x14ac:dyDescent="0.3">
      <c r="J63" s="418"/>
      <c r="K63" s="145" t="s">
        <v>451</v>
      </c>
      <c r="L63" s="146"/>
      <c r="M63" s="146"/>
      <c r="N63" s="146"/>
      <c r="O63" s="146"/>
    </row>
    <row r="64" spans="1:15" ht="13.75" customHeight="1" x14ac:dyDescent="0.3">
      <c r="J64" s="418"/>
      <c r="K64" s="148" t="s">
        <v>452</v>
      </c>
      <c r="L64" s="148" t="e">
        <v>#DIV/0!</v>
      </c>
      <c r="M64" s="148">
        <v>0</v>
      </c>
      <c r="N64" s="148" t="e">
        <v>#DIV/0!</v>
      </c>
      <c r="O64" s="148">
        <v>0</v>
      </c>
    </row>
    <row r="66" spans="10:15" ht="41.5" customHeight="1" x14ac:dyDescent="0.25">
      <c r="J66" s="147" t="s">
        <v>139</v>
      </c>
      <c r="K66" s="147" t="s">
        <v>426</v>
      </c>
      <c r="L66" s="149" t="s">
        <v>430</v>
      </c>
      <c r="M66" s="149" t="s">
        <v>435</v>
      </c>
      <c r="N66" s="149" t="s">
        <v>433</v>
      </c>
      <c r="O66" s="149" t="s">
        <v>436</v>
      </c>
    </row>
    <row r="67" spans="10:15" ht="13.75" customHeight="1" x14ac:dyDescent="0.3">
      <c r="J67" s="418" t="s">
        <v>181</v>
      </c>
      <c r="K67" s="145" t="s">
        <v>437</v>
      </c>
      <c r="L67" s="146"/>
      <c r="M67" s="146"/>
      <c r="N67" s="146"/>
      <c r="O67" s="146"/>
    </row>
    <row r="68" spans="10:15" ht="13.75" customHeight="1" x14ac:dyDescent="0.3">
      <c r="J68" s="418"/>
      <c r="K68" s="145" t="s">
        <v>438</v>
      </c>
      <c r="L68" s="146"/>
      <c r="M68" s="146"/>
      <c r="N68" s="146"/>
      <c r="O68" s="146"/>
    </row>
    <row r="69" spans="10:15" ht="13.75" customHeight="1" x14ac:dyDescent="0.3">
      <c r="J69" s="418"/>
      <c r="K69" s="145" t="s">
        <v>439</v>
      </c>
      <c r="L69" s="146"/>
      <c r="M69" s="146"/>
      <c r="N69" s="146"/>
      <c r="O69" s="146"/>
    </row>
    <row r="70" spans="10:15" ht="13.75" customHeight="1" x14ac:dyDescent="0.3">
      <c r="J70" s="418"/>
      <c r="K70" s="145" t="s">
        <v>441</v>
      </c>
      <c r="L70" s="146"/>
      <c r="M70" s="146"/>
      <c r="N70" s="146"/>
      <c r="O70" s="146"/>
    </row>
    <row r="71" spans="10:15" ht="13.75" customHeight="1" x14ac:dyDescent="0.3">
      <c r="J71" s="418"/>
      <c r="K71" s="145" t="s">
        <v>443</v>
      </c>
      <c r="L71" s="146"/>
      <c r="M71" s="146"/>
      <c r="N71" s="146"/>
      <c r="O71" s="146"/>
    </row>
    <row r="72" spans="10:15" ht="13.75" customHeight="1" x14ac:dyDescent="0.3">
      <c r="J72" s="418"/>
      <c r="K72" s="145" t="s">
        <v>444</v>
      </c>
      <c r="L72" s="146"/>
      <c r="M72" s="146"/>
      <c r="N72" s="146"/>
      <c r="O72" s="146"/>
    </row>
    <row r="73" spans="10:15" ht="13.75" customHeight="1" x14ac:dyDescent="0.3">
      <c r="J73" s="418"/>
      <c r="K73" s="145" t="s">
        <v>445</v>
      </c>
      <c r="L73" s="146"/>
      <c r="M73" s="146"/>
      <c r="N73" s="146"/>
      <c r="O73" s="146"/>
    </row>
    <row r="74" spans="10:15" ht="13.75" customHeight="1" x14ac:dyDescent="0.3">
      <c r="J74" s="418"/>
      <c r="K74" s="145" t="s">
        <v>447</v>
      </c>
      <c r="L74" s="146"/>
      <c r="M74" s="146"/>
      <c r="N74" s="146"/>
      <c r="O74" s="146"/>
    </row>
    <row r="75" spans="10:15" ht="13.75" customHeight="1" x14ac:dyDescent="0.3">
      <c r="J75" s="418"/>
      <c r="K75" s="145" t="s">
        <v>448</v>
      </c>
      <c r="L75" s="146"/>
      <c r="M75" s="146"/>
      <c r="N75" s="146"/>
      <c r="O75" s="146"/>
    </row>
    <row r="76" spans="10:15" ht="13.75" customHeight="1" x14ac:dyDescent="0.3">
      <c r="J76" s="418"/>
      <c r="K76" s="145" t="s">
        <v>449</v>
      </c>
      <c r="L76" s="146"/>
      <c r="M76" s="146"/>
      <c r="N76" s="146"/>
      <c r="O76" s="146"/>
    </row>
    <row r="77" spans="10:15" ht="13.75" customHeight="1" x14ac:dyDescent="0.3">
      <c r="J77" s="418"/>
      <c r="K77" s="145" t="s">
        <v>450</v>
      </c>
      <c r="L77" s="146"/>
      <c r="M77" s="146"/>
      <c r="N77" s="146"/>
      <c r="O77" s="146"/>
    </row>
    <row r="78" spans="10:15" ht="13.75" customHeight="1" x14ac:dyDescent="0.3">
      <c r="J78" s="418"/>
      <c r="K78" s="145" t="s">
        <v>451</v>
      </c>
      <c r="L78" s="146"/>
      <c r="M78" s="146"/>
      <c r="N78" s="146"/>
      <c r="O78" s="146"/>
    </row>
    <row r="79" spans="10:15" ht="13.75" customHeight="1" x14ac:dyDescent="0.3">
      <c r="J79" s="418"/>
      <c r="K79" s="148" t="s">
        <v>452</v>
      </c>
      <c r="L79" s="148" t="e">
        <v>#DIV/0!</v>
      </c>
      <c r="M79" s="148">
        <v>0</v>
      </c>
      <c r="N79" s="148" t="e">
        <v>#DIV/0!</v>
      </c>
      <c r="O79" s="148">
        <v>0</v>
      </c>
    </row>
  </sheetData>
  <mergeCells count="13">
    <mergeCell ref="Q4:S8"/>
    <mergeCell ref="Q10:S12"/>
    <mergeCell ref="Q13:S16"/>
    <mergeCell ref="J67:J79"/>
    <mergeCell ref="B5:D5"/>
    <mergeCell ref="E5:G5"/>
    <mergeCell ref="J5:O5"/>
    <mergeCell ref="J7:J19"/>
    <mergeCell ref="J22:J34"/>
    <mergeCell ref="J37:J49"/>
    <mergeCell ref="A48:G48"/>
    <mergeCell ref="A49:G52"/>
    <mergeCell ref="J52:J64"/>
  </mergeCells>
  <pageMargins left="0.75" right="0.75" top="1" bottom="1" header="0.5" footer="0.5"/>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30AE2-48D0-4BE2-B185-AF1745585199}">
  <sheetPr>
    <tabColor rgb="FF7030A0"/>
  </sheetPr>
  <dimension ref="A1:N66"/>
  <sheetViews>
    <sheetView workbookViewId="0">
      <selection activeCell="A5" sqref="A5:I18"/>
    </sheetView>
  </sheetViews>
  <sheetFormatPr defaultRowHeight="15" customHeight="1" x14ac:dyDescent="0.25"/>
  <cols>
    <col min="1" max="1" width="9.26953125" customWidth="1"/>
    <col min="2" max="2" width="14.54296875" customWidth="1"/>
    <col min="3" max="9" width="9.26953125" customWidth="1"/>
    <col min="10" max="10" width="11.54296875" customWidth="1"/>
  </cols>
  <sheetData>
    <row r="1" spans="1:14" ht="15" customHeight="1" x14ac:dyDescent="0.35">
      <c r="A1" s="2" t="s">
        <v>501</v>
      </c>
      <c r="E1" s="197" t="s">
        <v>497</v>
      </c>
    </row>
    <row r="3" spans="1:14" ht="15.65" customHeight="1" x14ac:dyDescent="0.35">
      <c r="A3" s="25" t="s">
        <v>47</v>
      </c>
      <c r="B3" s="27"/>
      <c r="C3" s="27"/>
      <c r="D3" s="27"/>
      <c r="E3" s="27"/>
      <c r="F3" s="27"/>
      <c r="G3" s="27"/>
      <c r="H3" s="27"/>
      <c r="I3" s="29"/>
      <c r="K3" s="31" t="s">
        <v>2</v>
      </c>
    </row>
    <row r="4" spans="1:14" ht="15" customHeight="1" x14ac:dyDescent="0.35">
      <c r="A4" s="26"/>
      <c r="B4" s="28"/>
      <c r="C4" s="28"/>
      <c r="D4" s="28"/>
      <c r="E4" s="28"/>
      <c r="F4" s="28"/>
      <c r="G4" s="28"/>
      <c r="H4" s="28"/>
      <c r="I4" s="30"/>
    </row>
    <row r="5" spans="1:14" ht="15.75" customHeight="1" x14ac:dyDescent="0.25">
      <c r="A5" s="228" t="s">
        <v>48</v>
      </c>
      <c r="B5" s="229"/>
      <c r="C5" s="229"/>
      <c r="D5" s="229"/>
      <c r="E5" s="229"/>
      <c r="F5" s="229"/>
      <c r="G5" s="229"/>
      <c r="H5" s="229"/>
      <c r="I5" s="230"/>
      <c r="K5" s="245" t="s">
        <v>49</v>
      </c>
      <c r="L5" s="245"/>
      <c r="M5" s="245"/>
      <c r="N5" s="245"/>
    </row>
    <row r="6" spans="1:14" ht="15" customHeight="1" x14ac:dyDescent="0.25">
      <c r="A6" s="231"/>
      <c r="B6" s="232"/>
      <c r="C6" s="232"/>
      <c r="D6" s="232"/>
      <c r="E6" s="232"/>
      <c r="F6" s="232"/>
      <c r="G6" s="232"/>
      <c r="H6" s="232"/>
      <c r="I6" s="233"/>
      <c r="K6" s="245"/>
      <c r="L6" s="245"/>
      <c r="M6" s="245"/>
      <c r="N6" s="245"/>
    </row>
    <row r="7" spans="1:14" ht="15" customHeight="1" x14ac:dyDescent="0.25">
      <c r="A7" s="231"/>
      <c r="B7" s="232"/>
      <c r="C7" s="232"/>
      <c r="D7" s="232"/>
      <c r="E7" s="232"/>
      <c r="F7" s="232"/>
      <c r="G7" s="232"/>
      <c r="H7" s="232"/>
      <c r="I7" s="233"/>
      <c r="K7" s="245"/>
      <c r="L7" s="245"/>
      <c r="M7" s="245"/>
      <c r="N7" s="245"/>
    </row>
    <row r="8" spans="1:14" ht="15.75" customHeight="1" x14ac:dyDescent="0.25">
      <c r="A8" s="231"/>
      <c r="B8" s="232"/>
      <c r="C8" s="232"/>
      <c r="D8" s="232"/>
      <c r="E8" s="232"/>
      <c r="F8" s="232"/>
      <c r="G8" s="232"/>
      <c r="H8" s="232"/>
      <c r="I8" s="233"/>
      <c r="K8" s="245"/>
      <c r="L8" s="245"/>
      <c r="M8" s="245"/>
      <c r="N8" s="245"/>
    </row>
    <row r="9" spans="1:14" ht="15" customHeight="1" x14ac:dyDescent="0.25">
      <c r="A9" s="231"/>
      <c r="B9" s="232"/>
      <c r="C9" s="232"/>
      <c r="D9" s="232"/>
      <c r="E9" s="232"/>
      <c r="F9" s="232"/>
      <c r="G9" s="232"/>
      <c r="H9" s="232"/>
      <c r="I9" s="233"/>
      <c r="K9" s="245"/>
      <c r="L9" s="245"/>
      <c r="M9" s="245"/>
      <c r="N9" s="245"/>
    </row>
    <row r="10" spans="1:14" ht="15" customHeight="1" x14ac:dyDescent="0.25">
      <c r="A10" s="231"/>
      <c r="B10" s="232"/>
      <c r="C10" s="232"/>
      <c r="D10" s="232"/>
      <c r="E10" s="232"/>
      <c r="F10" s="232"/>
      <c r="G10" s="232"/>
      <c r="H10" s="232"/>
      <c r="I10" s="233"/>
      <c r="K10" s="245"/>
      <c r="L10" s="245"/>
      <c r="M10" s="245"/>
      <c r="N10" s="245"/>
    </row>
    <row r="11" spans="1:14" ht="15" customHeight="1" x14ac:dyDescent="0.25">
      <c r="A11" s="231"/>
      <c r="B11" s="232"/>
      <c r="C11" s="232"/>
      <c r="D11" s="232"/>
      <c r="E11" s="232"/>
      <c r="F11" s="232"/>
      <c r="G11" s="232"/>
      <c r="H11" s="232"/>
      <c r="I11" s="233"/>
      <c r="K11" s="245"/>
      <c r="L11" s="245"/>
      <c r="M11" s="245"/>
      <c r="N11" s="245"/>
    </row>
    <row r="12" spans="1:14" ht="15" customHeight="1" x14ac:dyDescent="0.25">
      <c r="A12" s="231"/>
      <c r="B12" s="232"/>
      <c r="C12" s="232"/>
      <c r="D12" s="232"/>
      <c r="E12" s="232"/>
      <c r="F12" s="232"/>
      <c r="G12" s="232"/>
      <c r="H12" s="232"/>
      <c r="I12" s="233"/>
      <c r="K12" s="245"/>
      <c r="L12" s="245"/>
      <c r="M12" s="245"/>
      <c r="N12" s="245"/>
    </row>
    <row r="13" spans="1:14" ht="15" customHeight="1" x14ac:dyDescent="0.25">
      <c r="A13" s="231"/>
      <c r="B13" s="232"/>
      <c r="C13" s="232"/>
      <c r="D13" s="232"/>
      <c r="E13" s="232"/>
      <c r="F13" s="232"/>
      <c r="G13" s="232"/>
      <c r="H13" s="232"/>
      <c r="I13" s="233"/>
      <c r="K13" s="245"/>
      <c r="L13" s="245"/>
      <c r="M13" s="245"/>
      <c r="N13" s="245"/>
    </row>
    <row r="14" spans="1:14" ht="15" customHeight="1" x14ac:dyDescent="0.25">
      <c r="A14" s="231"/>
      <c r="B14" s="232"/>
      <c r="C14" s="232"/>
      <c r="D14" s="232"/>
      <c r="E14" s="232"/>
      <c r="F14" s="232"/>
      <c r="G14" s="232"/>
      <c r="H14" s="232"/>
      <c r="I14" s="233"/>
      <c r="K14" s="245"/>
      <c r="L14" s="245"/>
      <c r="M14" s="245"/>
      <c r="N14" s="245"/>
    </row>
    <row r="15" spans="1:14" ht="15" customHeight="1" x14ac:dyDescent="0.25">
      <c r="A15" s="231"/>
      <c r="B15" s="232"/>
      <c r="C15" s="232"/>
      <c r="D15" s="232"/>
      <c r="E15" s="232"/>
      <c r="F15" s="232"/>
      <c r="G15" s="232"/>
      <c r="H15" s="232"/>
      <c r="I15" s="233"/>
    </row>
    <row r="16" spans="1:14" ht="15" customHeight="1" x14ac:dyDescent="0.25">
      <c r="A16" s="231"/>
      <c r="B16" s="232"/>
      <c r="C16" s="232"/>
      <c r="D16" s="232"/>
      <c r="E16" s="232"/>
      <c r="F16" s="232"/>
      <c r="G16" s="232"/>
      <c r="H16" s="232"/>
      <c r="I16" s="233"/>
    </row>
    <row r="17" spans="1:14" ht="15" customHeight="1" x14ac:dyDescent="0.25">
      <c r="A17" s="231"/>
      <c r="B17" s="232"/>
      <c r="C17" s="232"/>
      <c r="D17" s="232"/>
      <c r="E17" s="232"/>
      <c r="F17" s="232"/>
      <c r="G17" s="232"/>
      <c r="H17" s="232"/>
      <c r="I17" s="233"/>
    </row>
    <row r="18" spans="1:14" ht="15" customHeight="1" x14ac:dyDescent="0.25">
      <c r="A18" s="234"/>
      <c r="B18" s="235"/>
      <c r="C18" s="235"/>
      <c r="D18" s="235"/>
      <c r="E18" s="235"/>
      <c r="F18" s="235"/>
      <c r="G18" s="235"/>
      <c r="H18" s="235"/>
      <c r="I18" s="236"/>
    </row>
    <row r="20" spans="1:14" ht="15" customHeight="1" x14ac:dyDescent="0.35">
      <c r="A20" s="25" t="s">
        <v>50</v>
      </c>
      <c r="B20" s="27"/>
      <c r="C20" s="27"/>
      <c r="D20" s="27"/>
      <c r="E20" s="27"/>
      <c r="F20" s="27"/>
      <c r="G20" s="27"/>
      <c r="H20" s="27"/>
      <c r="I20" s="29"/>
    </row>
    <row r="21" spans="1:14" ht="15" customHeight="1" x14ac:dyDescent="0.35">
      <c r="A21" s="26"/>
      <c r="B21" s="28"/>
      <c r="C21" s="28"/>
      <c r="D21" s="28"/>
      <c r="E21" s="28"/>
      <c r="F21" s="28"/>
      <c r="G21" s="28"/>
      <c r="H21" s="28"/>
      <c r="I21" s="30"/>
    </row>
    <row r="22" spans="1:14" ht="15" customHeight="1" x14ac:dyDescent="0.25">
      <c r="A22" s="228" t="s">
        <v>51</v>
      </c>
      <c r="B22" s="237"/>
      <c r="C22" s="237"/>
      <c r="D22" s="237"/>
      <c r="E22" s="237"/>
      <c r="F22" s="237"/>
      <c r="G22" s="237"/>
      <c r="H22" s="237"/>
      <c r="I22" s="238"/>
      <c r="K22" s="245" t="s">
        <v>52</v>
      </c>
      <c r="L22" s="245"/>
      <c r="M22" s="245"/>
      <c r="N22" s="245"/>
    </row>
    <row r="23" spans="1:14" ht="15" customHeight="1" x14ac:dyDescent="0.25">
      <c r="A23" s="239"/>
      <c r="B23" s="240"/>
      <c r="C23" s="240"/>
      <c r="D23" s="240"/>
      <c r="E23" s="240"/>
      <c r="F23" s="240"/>
      <c r="G23" s="240"/>
      <c r="H23" s="240"/>
      <c r="I23" s="241"/>
      <c r="K23" s="245"/>
      <c r="L23" s="245"/>
      <c r="M23" s="245"/>
      <c r="N23" s="245"/>
    </row>
    <row r="24" spans="1:14" ht="15" customHeight="1" x14ac:dyDescent="0.25">
      <c r="A24" s="239"/>
      <c r="B24" s="240"/>
      <c r="C24" s="240"/>
      <c r="D24" s="240"/>
      <c r="E24" s="240"/>
      <c r="F24" s="240"/>
      <c r="G24" s="240"/>
      <c r="H24" s="240"/>
      <c r="I24" s="241"/>
      <c r="K24" s="245"/>
      <c r="L24" s="245"/>
      <c r="M24" s="245"/>
      <c r="N24" s="245"/>
    </row>
    <row r="25" spans="1:14" ht="15" customHeight="1" x14ac:dyDescent="0.25">
      <c r="A25" s="239"/>
      <c r="B25" s="240"/>
      <c r="C25" s="240"/>
      <c r="D25" s="240"/>
      <c r="E25" s="240"/>
      <c r="F25" s="240"/>
      <c r="G25" s="240"/>
      <c r="H25" s="240"/>
      <c r="I25" s="241"/>
      <c r="K25" s="245"/>
      <c r="L25" s="245"/>
      <c r="M25" s="245"/>
      <c r="N25" s="245"/>
    </row>
    <row r="26" spans="1:14" ht="15" customHeight="1" x14ac:dyDescent="0.25">
      <c r="A26" s="239"/>
      <c r="B26" s="240"/>
      <c r="C26" s="240"/>
      <c r="D26" s="240"/>
      <c r="E26" s="240"/>
      <c r="F26" s="240"/>
      <c r="G26" s="240"/>
      <c r="H26" s="240"/>
      <c r="I26" s="241"/>
      <c r="K26" s="245"/>
      <c r="L26" s="245"/>
      <c r="M26" s="245"/>
      <c r="N26" s="245"/>
    </row>
    <row r="27" spans="1:14" ht="15" customHeight="1" x14ac:dyDescent="0.25">
      <c r="A27" s="239"/>
      <c r="B27" s="240"/>
      <c r="C27" s="240"/>
      <c r="D27" s="240"/>
      <c r="E27" s="240"/>
      <c r="F27" s="240"/>
      <c r="G27" s="240"/>
      <c r="H27" s="240"/>
      <c r="I27" s="241"/>
      <c r="K27" s="245"/>
      <c r="L27" s="245"/>
      <c r="M27" s="245"/>
      <c r="N27" s="245"/>
    </row>
    <row r="28" spans="1:14" ht="15" customHeight="1" x14ac:dyDescent="0.25">
      <c r="A28" s="239"/>
      <c r="B28" s="240"/>
      <c r="C28" s="240"/>
      <c r="D28" s="240"/>
      <c r="E28" s="240"/>
      <c r="F28" s="240"/>
      <c r="G28" s="240"/>
      <c r="H28" s="240"/>
      <c r="I28" s="241"/>
      <c r="K28" s="245"/>
      <c r="L28" s="245"/>
      <c r="M28" s="245"/>
      <c r="N28" s="245"/>
    </row>
    <row r="29" spans="1:14" ht="15" customHeight="1" x14ac:dyDescent="0.25">
      <c r="A29" s="239"/>
      <c r="B29" s="240"/>
      <c r="C29" s="240"/>
      <c r="D29" s="240"/>
      <c r="E29" s="240"/>
      <c r="F29" s="240"/>
      <c r="G29" s="240"/>
      <c r="H29" s="240"/>
      <c r="I29" s="241"/>
      <c r="K29" s="245"/>
      <c r="L29" s="245"/>
      <c r="M29" s="245"/>
      <c r="N29" s="245"/>
    </row>
    <row r="30" spans="1:14" ht="15" customHeight="1" x14ac:dyDescent="0.25">
      <c r="A30" s="239"/>
      <c r="B30" s="240"/>
      <c r="C30" s="240"/>
      <c r="D30" s="240"/>
      <c r="E30" s="240"/>
      <c r="F30" s="240"/>
      <c r="G30" s="240"/>
      <c r="H30" s="240"/>
      <c r="I30" s="241"/>
      <c r="K30" s="245"/>
      <c r="L30" s="245"/>
      <c r="M30" s="245"/>
      <c r="N30" s="245"/>
    </row>
    <row r="31" spans="1:14" ht="15" customHeight="1" x14ac:dyDescent="0.25">
      <c r="A31" s="239"/>
      <c r="B31" s="240"/>
      <c r="C31" s="240"/>
      <c r="D31" s="240"/>
      <c r="E31" s="240"/>
      <c r="F31" s="240"/>
      <c r="G31" s="240"/>
      <c r="H31" s="240"/>
      <c r="I31" s="241"/>
      <c r="K31" s="245"/>
      <c r="L31" s="245"/>
      <c r="M31" s="245"/>
      <c r="N31" s="245"/>
    </row>
    <row r="32" spans="1:14" ht="15" customHeight="1" x14ac:dyDescent="0.25">
      <c r="A32" s="239"/>
      <c r="B32" s="240"/>
      <c r="C32" s="240"/>
      <c r="D32" s="240"/>
      <c r="E32" s="240"/>
      <c r="F32" s="240"/>
      <c r="G32" s="240"/>
      <c r="H32" s="240"/>
      <c r="I32" s="241"/>
    </row>
    <row r="33" spans="1:9" ht="15" customHeight="1" x14ac:dyDescent="0.25">
      <c r="A33" s="239"/>
      <c r="B33" s="240"/>
      <c r="C33" s="240"/>
      <c r="D33" s="240"/>
      <c r="E33" s="240"/>
      <c r="F33" s="240"/>
      <c r="G33" s="240"/>
      <c r="H33" s="240"/>
      <c r="I33" s="241"/>
    </row>
    <row r="34" spans="1:9" ht="15" customHeight="1" x14ac:dyDescent="0.25">
      <c r="A34" s="239"/>
      <c r="B34" s="240"/>
      <c r="C34" s="240"/>
      <c r="D34" s="240"/>
      <c r="E34" s="240"/>
      <c r="F34" s="240"/>
      <c r="G34" s="240"/>
      <c r="H34" s="240"/>
      <c r="I34" s="241"/>
    </row>
    <row r="35" spans="1:9" ht="15" customHeight="1" x14ac:dyDescent="0.25">
      <c r="A35" s="239"/>
      <c r="B35" s="240"/>
      <c r="C35" s="240"/>
      <c r="D35" s="240"/>
      <c r="E35" s="240"/>
      <c r="F35" s="240"/>
      <c r="G35" s="240"/>
      <c r="H35" s="240"/>
      <c r="I35" s="241"/>
    </row>
    <row r="36" spans="1:9" ht="15" customHeight="1" x14ac:dyDescent="0.25">
      <c r="A36" s="239"/>
      <c r="B36" s="240"/>
      <c r="C36" s="240"/>
      <c r="D36" s="240"/>
      <c r="E36" s="240"/>
      <c r="F36" s="240"/>
      <c r="G36" s="240"/>
      <c r="H36" s="240"/>
      <c r="I36" s="241"/>
    </row>
    <row r="37" spans="1:9" ht="15" customHeight="1" x14ac:dyDescent="0.25">
      <c r="A37" s="239"/>
      <c r="B37" s="240"/>
      <c r="C37" s="240"/>
      <c r="D37" s="240"/>
      <c r="E37" s="240"/>
      <c r="F37" s="240"/>
      <c r="G37" s="240"/>
      <c r="H37" s="240"/>
      <c r="I37" s="241"/>
    </row>
    <row r="38" spans="1:9" ht="15" customHeight="1" x14ac:dyDescent="0.25">
      <c r="A38" s="239"/>
      <c r="B38" s="240"/>
      <c r="C38" s="240"/>
      <c r="D38" s="240"/>
      <c r="E38" s="240"/>
      <c r="F38" s="240"/>
      <c r="G38" s="240"/>
      <c r="H38" s="240"/>
      <c r="I38" s="241"/>
    </row>
    <row r="39" spans="1:9" ht="15" customHeight="1" x14ac:dyDescent="0.25">
      <c r="A39" s="239"/>
      <c r="B39" s="240"/>
      <c r="C39" s="240"/>
      <c r="D39" s="240"/>
      <c r="E39" s="240"/>
      <c r="F39" s="240"/>
      <c r="G39" s="240"/>
      <c r="H39" s="240"/>
      <c r="I39" s="241"/>
    </row>
    <row r="40" spans="1:9" ht="14.25" customHeight="1" x14ac:dyDescent="0.25">
      <c r="A40" s="239"/>
      <c r="B40" s="240"/>
      <c r="C40" s="240"/>
      <c r="D40" s="240"/>
      <c r="E40" s="240"/>
      <c r="F40" s="240"/>
      <c r="G40" s="240"/>
      <c r="H40" s="240"/>
      <c r="I40" s="241"/>
    </row>
    <row r="41" spans="1:9" ht="15" customHeight="1" x14ac:dyDescent="0.25">
      <c r="A41" s="239"/>
      <c r="B41" s="240"/>
      <c r="C41" s="240"/>
      <c r="D41" s="240"/>
      <c r="E41" s="240"/>
      <c r="F41" s="240"/>
      <c r="G41" s="240"/>
      <c r="H41" s="240"/>
      <c r="I41" s="241"/>
    </row>
    <row r="42" spans="1:9" ht="15" customHeight="1" x14ac:dyDescent="0.25">
      <c r="A42" s="239"/>
      <c r="B42" s="240"/>
      <c r="C42" s="240"/>
      <c r="D42" s="240"/>
      <c r="E42" s="240"/>
      <c r="F42" s="240"/>
      <c r="G42" s="240"/>
      <c r="H42" s="240"/>
      <c r="I42" s="241"/>
    </row>
    <row r="43" spans="1:9" ht="15" customHeight="1" x14ac:dyDescent="0.25">
      <c r="A43" s="239"/>
      <c r="B43" s="240"/>
      <c r="C43" s="240"/>
      <c r="D43" s="240"/>
      <c r="E43" s="240"/>
      <c r="F43" s="240"/>
      <c r="G43" s="240"/>
      <c r="H43" s="240"/>
      <c r="I43" s="241"/>
    </row>
    <row r="44" spans="1:9" ht="15" customHeight="1" x14ac:dyDescent="0.25">
      <c r="A44" s="239"/>
      <c r="B44" s="240"/>
      <c r="C44" s="240"/>
      <c r="D44" s="240"/>
      <c r="E44" s="240"/>
      <c r="F44" s="240"/>
      <c r="G44" s="240"/>
      <c r="H44" s="240"/>
      <c r="I44" s="241"/>
    </row>
    <row r="45" spans="1:9" ht="15" customHeight="1" x14ac:dyDescent="0.25">
      <c r="A45" s="239"/>
      <c r="B45" s="240"/>
      <c r="C45" s="240"/>
      <c r="D45" s="240"/>
      <c r="E45" s="240"/>
      <c r="F45" s="240"/>
      <c r="G45" s="240"/>
      <c r="H45" s="240"/>
      <c r="I45" s="241"/>
    </row>
    <row r="46" spans="1:9" ht="15" customHeight="1" x14ac:dyDescent="0.25">
      <c r="A46" s="239"/>
      <c r="B46" s="240"/>
      <c r="C46" s="240"/>
      <c r="D46" s="240"/>
      <c r="E46" s="240"/>
      <c r="F46" s="240"/>
      <c r="G46" s="240"/>
      <c r="H46" s="240"/>
      <c r="I46" s="241"/>
    </row>
    <row r="47" spans="1:9" ht="15" customHeight="1" x14ac:dyDescent="0.25">
      <c r="A47" s="239"/>
      <c r="B47" s="240"/>
      <c r="C47" s="240"/>
      <c r="D47" s="240"/>
      <c r="E47" s="240"/>
      <c r="F47" s="240"/>
      <c r="G47" s="240"/>
      <c r="H47" s="240"/>
      <c r="I47" s="241"/>
    </row>
    <row r="48" spans="1:9" ht="15" customHeight="1" x14ac:dyDescent="0.25">
      <c r="A48" s="239"/>
      <c r="B48" s="240"/>
      <c r="C48" s="240"/>
      <c r="D48" s="240"/>
      <c r="E48" s="240"/>
      <c r="F48" s="240"/>
      <c r="G48" s="240"/>
      <c r="H48" s="240"/>
      <c r="I48" s="241"/>
    </row>
    <row r="49" spans="1:9" ht="15" customHeight="1" x14ac:dyDescent="0.25">
      <c r="A49" s="239"/>
      <c r="B49" s="240"/>
      <c r="C49" s="240"/>
      <c r="D49" s="240"/>
      <c r="E49" s="240"/>
      <c r="F49" s="240"/>
      <c r="G49" s="240"/>
      <c r="H49" s="240"/>
      <c r="I49" s="241"/>
    </row>
    <row r="50" spans="1:9" ht="15" customHeight="1" x14ac:dyDescent="0.25">
      <c r="A50" s="239"/>
      <c r="B50" s="240"/>
      <c r="C50" s="240"/>
      <c r="D50" s="240"/>
      <c r="E50" s="240"/>
      <c r="F50" s="240"/>
      <c r="G50" s="240"/>
      <c r="H50" s="240"/>
      <c r="I50" s="241"/>
    </row>
    <row r="51" spans="1:9" ht="15" customHeight="1" x14ac:dyDescent="0.25">
      <c r="A51" s="239"/>
      <c r="B51" s="240"/>
      <c r="C51" s="240"/>
      <c r="D51" s="240"/>
      <c r="E51" s="240"/>
      <c r="F51" s="240"/>
      <c r="G51" s="240"/>
      <c r="H51" s="240"/>
      <c r="I51" s="241"/>
    </row>
    <row r="52" spans="1:9" ht="15" customHeight="1" x14ac:dyDescent="0.25">
      <c r="A52" s="239"/>
      <c r="B52" s="240"/>
      <c r="C52" s="240"/>
      <c r="D52" s="240"/>
      <c r="E52" s="240"/>
      <c r="F52" s="240"/>
      <c r="G52" s="240"/>
      <c r="H52" s="240"/>
      <c r="I52" s="241"/>
    </row>
    <row r="53" spans="1:9" ht="15" customHeight="1" x14ac:dyDescent="0.25">
      <c r="A53" s="239"/>
      <c r="B53" s="240"/>
      <c r="C53" s="240"/>
      <c r="D53" s="240"/>
      <c r="E53" s="240"/>
      <c r="F53" s="240"/>
      <c r="G53" s="240"/>
      <c r="H53" s="240"/>
      <c r="I53" s="241"/>
    </row>
    <row r="54" spans="1:9" ht="15" customHeight="1" x14ac:dyDescent="0.25">
      <c r="A54" s="242"/>
      <c r="B54" s="243"/>
      <c r="C54" s="243"/>
      <c r="D54" s="243"/>
      <c r="E54" s="243"/>
      <c r="F54" s="243"/>
      <c r="G54" s="243"/>
      <c r="H54" s="243"/>
      <c r="I54" s="244"/>
    </row>
    <row r="66" spans="6:6" ht="15" customHeight="1" x14ac:dyDescent="0.3">
      <c r="F66" s="24"/>
    </row>
  </sheetData>
  <mergeCells count="4">
    <mergeCell ref="A5:I18"/>
    <mergeCell ref="A22:I54"/>
    <mergeCell ref="K5:N14"/>
    <mergeCell ref="K22:N31"/>
  </mergeCells>
  <pageMargins left="0.75" right="0.75" top="1" bottom="1" header="0.5" footer="0.5"/>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DC23D-8BF6-4057-9CAF-6F80EDB7BCD9}">
  <sheetPr>
    <tabColor rgb="FF7030A0"/>
  </sheetPr>
  <dimension ref="A1:L81"/>
  <sheetViews>
    <sheetView workbookViewId="0"/>
  </sheetViews>
  <sheetFormatPr defaultRowHeight="15" customHeight="1" x14ac:dyDescent="0.25"/>
  <cols>
    <col min="1" max="1" width="28.453125" customWidth="1"/>
    <col min="2" max="2" width="10.7265625" customWidth="1"/>
    <col min="3" max="3" width="12.54296875" bestFit="1" customWidth="1"/>
    <col min="4" max="4" width="16.54296875" bestFit="1" customWidth="1"/>
    <col min="5" max="5" width="12" customWidth="1"/>
    <col min="6" max="6" width="13.54296875" customWidth="1"/>
    <col min="7" max="7" width="13.453125" customWidth="1"/>
    <col min="8" max="8" width="11.54296875" customWidth="1"/>
    <col min="9" max="10" width="9.26953125" customWidth="1"/>
    <col min="11" max="11" width="38.453125" customWidth="1"/>
  </cols>
  <sheetData>
    <row r="1" spans="1:11" ht="15" customHeight="1" x14ac:dyDescent="0.35">
      <c r="A1" s="2" t="s">
        <v>501</v>
      </c>
      <c r="E1" s="197" t="s">
        <v>497</v>
      </c>
    </row>
    <row r="3" spans="1:11" ht="15.65" customHeight="1" x14ac:dyDescent="0.35">
      <c r="A3" s="32" t="s">
        <v>20</v>
      </c>
      <c r="I3">
        <f>40*8760</f>
        <v>350400</v>
      </c>
      <c r="K3" s="31" t="s">
        <v>2</v>
      </c>
    </row>
    <row r="4" spans="1:11" ht="15" customHeight="1" x14ac:dyDescent="0.3">
      <c r="A4" s="33" t="s">
        <v>59</v>
      </c>
      <c r="B4" s="253" t="s">
        <v>60</v>
      </c>
      <c r="C4" s="253"/>
      <c r="D4" s="50" t="s">
        <v>61</v>
      </c>
      <c r="E4" s="39"/>
      <c r="F4" s="50" t="s">
        <v>62</v>
      </c>
      <c r="G4" s="39">
        <v>5400000</v>
      </c>
      <c r="H4" s="69" t="s">
        <v>63</v>
      </c>
      <c r="K4" s="77" t="s">
        <v>64</v>
      </c>
    </row>
    <row r="5" spans="1:11" ht="15" customHeight="1" x14ac:dyDescent="0.3">
      <c r="A5" s="34" t="s">
        <v>65</v>
      </c>
      <c r="B5" s="40">
        <v>5</v>
      </c>
      <c r="C5" s="42"/>
      <c r="D5" s="42" t="s">
        <v>66</v>
      </c>
      <c r="E5" s="42"/>
      <c r="F5" s="57">
        <v>5</v>
      </c>
      <c r="G5" s="66"/>
      <c r="H5" s="70"/>
      <c r="K5" s="77" t="s">
        <v>67</v>
      </c>
    </row>
    <row r="6" spans="1:11" ht="15" customHeight="1" x14ac:dyDescent="0.3">
      <c r="A6" s="35"/>
      <c r="K6" s="248" t="s">
        <v>68</v>
      </c>
    </row>
    <row r="7" spans="1:11" ht="15" customHeight="1" x14ac:dyDescent="0.3">
      <c r="A7" s="36" t="s">
        <v>69</v>
      </c>
      <c r="B7" s="41" t="s">
        <v>70</v>
      </c>
      <c r="C7" s="43" t="s">
        <v>71</v>
      </c>
      <c r="D7" s="43" t="s">
        <v>72</v>
      </c>
      <c r="E7" s="43" t="s">
        <v>73</v>
      </c>
      <c r="F7" s="43" t="s">
        <v>74</v>
      </c>
      <c r="G7" s="58" t="s">
        <v>75</v>
      </c>
      <c r="H7" s="52" t="s">
        <v>76</v>
      </c>
      <c r="K7" s="248"/>
    </row>
    <row r="8" spans="1:11" ht="15.75" customHeight="1" x14ac:dyDescent="0.3">
      <c r="A8" s="37" t="s">
        <v>77</v>
      </c>
      <c r="B8" s="250" t="s">
        <v>78</v>
      </c>
      <c r="C8" s="44">
        <v>116662</v>
      </c>
      <c r="D8" s="44">
        <v>103916</v>
      </c>
      <c r="E8" s="44">
        <v>122671</v>
      </c>
      <c r="F8" s="44">
        <v>132176</v>
      </c>
      <c r="G8" s="62">
        <v>475425</v>
      </c>
      <c r="H8" s="56">
        <v>0.97299999999999998</v>
      </c>
      <c r="K8" s="249" t="s">
        <v>79</v>
      </c>
    </row>
    <row r="9" spans="1:11" ht="15" customHeight="1" x14ac:dyDescent="0.3">
      <c r="A9" s="38" t="s">
        <v>80</v>
      </c>
      <c r="B9" s="251"/>
      <c r="C9" s="45"/>
      <c r="D9" s="45"/>
      <c r="E9" s="45"/>
      <c r="F9" s="45"/>
      <c r="G9" s="54" t="s">
        <v>81</v>
      </c>
      <c r="H9" s="46" t="s">
        <v>82</v>
      </c>
      <c r="K9" s="249"/>
    </row>
    <row r="10" spans="1:11" ht="15" customHeight="1" x14ac:dyDescent="0.3">
      <c r="A10" s="38" t="s">
        <v>83</v>
      </c>
      <c r="B10" s="251"/>
      <c r="C10" s="45"/>
      <c r="D10" s="45"/>
      <c r="E10" s="45"/>
      <c r="F10" s="45"/>
      <c r="G10" s="54" t="s">
        <v>81</v>
      </c>
      <c r="H10" s="46" t="s">
        <v>82</v>
      </c>
      <c r="K10" s="249"/>
    </row>
    <row r="11" spans="1:11" ht="15" customHeight="1" x14ac:dyDescent="0.3">
      <c r="A11" s="38" t="s">
        <v>84</v>
      </c>
      <c r="B11" s="251"/>
      <c r="C11" s="45">
        <v>133</v>
      </c>
      <c r="D11" s="45">
        <v>131</v>
      </c>
      <c r="E11" s="45">
        <v>132</v>
      </c>
      <c r="F11" s="45">
        <v>126</v>
      </c>
      <c r="G11" s="54">
        <v>521</v>
      </c>
      <c r="H11" s="46">
        <v>1E-3</v>
      </c>
      <c r="K11" s="249"/>
    </row>
    <row r="12" spans="1:11" ht="15" customHeight="1" x14ac:dyDescent="0.3">
      <c r="A12" s="38" t="s">
        <v>85</v>
      </c>
      <c r="B12" s="251"/>
      <c r="C12" s="45"/>
      <c r="D12" s="45"/>
      <c r="E12" s="45"/>
      <c r="F12" s="45"/>
      <c r="G12" s="54" t="s">
        <v>81</v>
      </c>
      <c r="H12" s="46" t="s">
        <v>82</v>
      </c>
      <c r="K12" s="249"/>
    </row>
    <row r="13" spans="1:11" ht="15" customHeight="1" x14ac:dyDescent="0.3">
      <c r="A13" s="38" t="s">
        <v>86</v>
      </c>
      <c r="B13" s="251"/>
      <c r="C13" s="45">
        <v>4480</v>
      </c>
      <c r="D13" s="45">
        <v>553</v>
      </c>
      <c r="E13" s="45">
        <v>2661</v>
      </c>
      <c r="F13" s="45">
        <v>5053</v>
      </c>
      <c r="G13" s="54">
        <v>12746</v>
      </c>
      <c r="H13" s="46">
        <v>2.5999999999999999E-2</v>
      </c>
      <c r="K13" s="249"/>
    </row>
    <row r="14" spans="1:11" ht="15" customHeight="1" x14ac:dyDescent="0.3">
      <c r="A14" s="38" t="s">
        <v>87</v>
      </c>
      <c r="B14" s="251"/>
      <c r="C14" s="45"/>
      <c r="D14" s="45"/>
      <c r="E14" s="45"/>
      <c r="F14" s="45"/>
      <c r="G14" s="54" t="s">
        <v>81</v>
      </c>
      <c r="H14" s="46" t="s">
        <v>82</v>
      </c>
      <c r="K14" s="249"/>
    </row>
    <row r="15" spans="1:11" ht="15" customHeight="1" x14ac:dyDescent="0.3">
      <c r="A15" s="82" t="s">
        <v>88</v>
      </c>
      <c r="B15" s="251"/>
      <c r="C15" s="45">
        <v>9</v>
      </c>
      <c r="D15" s="45">
        <v>10</v>
      </c>
      <c r="E15" s="45">
        <v>10</v>
      </c>
      <c r="F15" s="45">
        <v>9</v>
      </c>
      <c r="G15" s="54">
        <v>38</v>
      </c>
      <c r="H15" s="46">
        <v>0</v>
      </c>
      <c r="K15" s="249"/>
    </row>
    <row r="16" spans="1:11" ht="15" customHeight="1" x14ac:dyDescent="0.3">
      <c r="A16" s="82" t="s">
        <v>88</v>
      </c>
      <c r="B16" s="251"/>
      <c r="C16" s="45">
        <v>0</v>
      </c>
      <c r="D16" s="45">
        <v>0</v>
      </c>
      <c r="E16" s="45" t="s">
        <v>81</v>
      </c>
      <c r="F16" s="45" t="s">
        <v>81</v>
      </c>
      <c r="G16" s="54">
        <v>1</v>
      </c>
      <c r="H16" s="46">
        <v>0</v>
      </c>
      <c r="K16" s="249"/>
    </row>
    <row r="17" spans="1:12" ht="15" customHeight="1" x14ac:dyDescent="0.3">
      <c r="A17" s="82" t="s">
        <v>88</v>
      </c>
      <c r="B17" s="251"/>
      <c r="C17" s="45"/>
      <c r="D17" s="45"/>
      <c r="E17" s="45"/>
      <c r="F17" s="45"/>
      <c r="G17" s="54" t="s">
        <v>81</v>
      </c>
      <c r="H17" s="46" t="s">
        <v>82</v>
      </c>
      <c r="K17" s="249"/>
    </row>
    <row r="18" spans="1:12" ht="15" customHeight="1" x14ac:dyDescent="0.3">
      <c r="A18" s="83" t="s">
        <v>89</v>
      </c>
      <c r="B18" s="251"/>
      <c r="C18" s="54">
        <v>121283</v>
      </c>
      <c r="D18" s="54">
        <v>104609</v>
      </c>
      <c r="E18" s="54">
        <v>125474</v>
      </c>
      <c r="F18" s="54">
        <v>137364</v>
      </c>
      <c r="G18" s="54">
        <v>488730</v>
      </c>
      <c r="H18" s="49">
        <v>1</v>
      </c>
      <c r="K18" s="249"/>
    </row>
    <row r="19" spans="1:12" ht="15" customHeight="1" x14ac:dyDescent="0.3">
      <c r="A19" s="38" t="s">
        <v>90</v>
      </c>
      <c r="B19" s="251"/>
      <c r="C19" s="45"/>
      <c r="D19" s="45"/>
      <c r="E19" s="45"/>
      <c r="F19" s="45"/>
      <c r="G19" s="54" t="s">
        <v>81</v>
      </c>
      <c r="H19" s="46" t="s">
        <v>82</v>
      </c>
      <c r="K19" s="249"/>
    </row>
    <row r="20" spans="1:12" ht="15" customHeight="1" x14ac:dyDescent="0.3">
      <c r="A20" s="38" t="s">
        <v>91</v>
      </c>
      <c r="B20" s="251"/>
      <c r="C20" s="45"/>
      <c r="D20" s="45"/>
      <c r="E20" s="45"/>
      <c r="F20" s="45"/>
      <c r="G20" s="54" t="s">
        <v>81</v>
      </c>
      <c r="H20" s="46" t="s">
        <v>82</v>
      </c>
    </row>
    <row r="21" spans="1:12" ht="15" customHeight="1" x14ac:dyDescent="0.3">
      <c r="A21" s="84" t="s">
        <v>92</v>
      </c>
      <c r="B21" s="78"/>
      <c r="C21" s="71">
        <v>121283</v>
      </c>
      <c r="D21" s="71">
        <v>104609</v>
      </c>
      <c r="E21" s="71">
        <v>125474</v>
      </c>
      <c r="F21" s="71">
        <v>137364</v>
      </c>
      <c r="G21" s="60">
        <v>488730</v>
      </c>
      <c r="H21" s="51" t="s">
        <v>82</v>
      </c>
    </row>
    <row r="22" spans="1:12" ht="15" customHeight="1" x14ac:dyDescent="0.3">
      <c r="A22" s="35"/>
      <c r="C22" s="43"/>
      <c r="D22" s="43"/>
      <c r="E22" s="43"/>
      <c r="F22" s="43"/>
      <c r="G22" s="58"/>
    </row>
    <row r="23" spans="1:12" ht="15" customHeight="1" x14ac:dyDescent="0.3">
      <c r="A23" s="36" t="s">
        <v>93</v>
      </c>
      <c r="B23" s="41" t="s">
        <v>70</v>
      </c>
      <c r="C23" s="43" t="s">
        <v>71</v>
      </c>
      <c r="D23" s="43" t="s">
        <v>72</v>
      </c>
      <c r="E23" s="43" t="s">
        <v>73</v>
      </c>
      <c r="F23" s="43" t="s">
        <v>74</v>
      </c>
      <c r="G23" s="185" t="s">
        <v>75</v>
      </c>
      <c r="H23" s="183" t="s">
        <v>94</v>
      </c>
    </row>
    <row r="24" spans="1:12" ht="15" customHeight="1" x14ac:dyDescent="0.3">
      <c r="A24" s="86" t="s">
        <v>95</v>
      </c>
      <c r="B24" s="250" t="s">
        <v>96</v>
      </c>
      <c r="C24" s="44">
        <v>63827</v>
      </c>
      <c r="D24" s="44">
        <v>55189</v>
      </c>
      <c r="E24" s="44">
        <v>60534</v>
      </c>
      <c r="F24" s="44">
        <v>67931</v>
      </c>
      <c r="G24" s="54">
        <f>SUM(C24:F24)</f>
        <v>247481</v>
      </c>
      <c r="H24" s="184">
        <f>IF(G24&gt;0,G24*1000/$G$21,"-")</f>
        <v>506.37570846888877</v>
      </c>
    </row>
    <row r="25" spans="1:12" ht="15" customHeight="1" x14ac:dyDescent="0.3">
      <c r="A25" s="87" t="s">
        <v>97</v>
      </c>
      <c r="B25" s="251"/>
      <c r="C25" s="75">
        <v>53657</v>
      </c>
      <c r="D25" s="75">
        <v>46253</v>
      </c>
      <c r="E25" s="75">
        <v>53426</v>
      </c>
      <c r="F25" s="75">
        <v>57052</v>
      </c>
      <c r="G25" s="54">
        <f t="shared" ref="G25:G30" si="0">SUM(C25:F25)</f>
        <v>210388</v>
      </c>
      <c r="H25" s="184">
        <f t="shared" ref="H25:H27" si="1">IF(G25&gt;0,G25*1000/$G$21,"-")</f>
        <v>430.47899658298036</v>
      </c>
    </row>
    <row r="26" spans="1:12" ht="15" customHeight="1" x14ac:dyDescent="0.3">
      <c r="A26" s="87" t="s">
        <v>98</v>
      </c>
      <c r="B26" s="251"/>
      <c r="C26" s="75">
        <v>10170</v>
      </c>
      <c r="D26" s="75">
        <v>8936</v>
      </c>
      <c r="E26" s="75">
        <v>10579</v>
      </c>
      <c r="F26" s="75">
        <v>10879</v>
      </c>
      <c r="G26" s="54">
        <f t="shared" si="0"/>
        <v>40564</v>
      </c>
      <c r="H26" s="184">
        <f t="shared" si="1"/>
        <v>82.998792789474763</v>
      </c>
    </row>
    <row r="27" spans="1:12" ht="15" customHeight="1" x14ac:dyDescent="0.3">
      <c r="A27" s="87" t="s">
        <v>99</v>
      </c>
      <c r="B27" s="251"/>
      <c r="C27" s="75">
        <v>240</v>
      </c>
      <c r="D27" s="75">
        <v>186</v>
      </c>
      <c r="E27" s="75">
        <v>8</v>
      </c>
      <c r="F27" s="75" t="s">
        <v>81</v>
      </c>
      <c r="G27" s="54">
        <f t="shared" si="0"/>
        <v>434</v>
      </c>
      <c r="H27" s="184">
        <f t="shared" si="1"/>
        <v>0.88801587788758618</v>
      </c>
    </row>
    <row r="28" spans="1:12" ht="15" customHeight="1" x14ac:dyDescent="0.3">
      <c r="A28" s="87" t="s">
        <v>100</v>
      </c>
      <c r="B28" s="79" t="s">
        <v>76</v>
      </c>
      <c r="C28" s="64">
        <f>C26/C24</f>
        <v>0.15933695771382017</v>
      </c>
      <c r="D28" s="64">
        <f t="shared" ref="D28:F28" si="2">D26/D24</f>
        <v>0.16191632390512603</v>
      </c>
      <c r="E28" s="64">
        <f t="shared" si="2"/>
        <v>0.17476129117520733</v>
      </c>
      <c r="F28" s="64">
        <f t="shared" si="2"/>
        <v>0.1601477970293386</v>
      </c>
      <c r="G28" s="54"/>
      <c r="H28" s="53"/>
    </row>
    <row r="29" spans="1:12" ht="15" customHeight="1" x14ac:dyDescent="0.3">
      <c r="A29" s="87" t="s">
        <v>101</v>
      </c>
      <c r="B29" s="254" t="s">
        <v>96</v>
      </c>
      <c r="C29" s="75"/>
      <c r="D29" s="75"/>
      <c r="E29" s="75"/>
      <c r="F29" s="75"/>
      <c r="G29" s="54">
        <f t="shared" si="0"/>
        <v>0</v>
      </c>
      <c r="H29" s="187" t="str">
        <f>IF(G29&gt;0,G29*1000/$G$21,"-")</f>
        <v>-</v>
      </c>
    </row>
    <row r="30" spans="1:12" ht="15" customHeight="1" x14ac:dyDescent="0.3">
      <c r="A30" s="87" t="s">
        <v>102</v>
      </c>
      <c r="B30" s="254"/>
      <c r="C30" s="75"/>
      <c r="D30" s="75"/>
      <c r="E30" s="75"/>
      <c r="F30" s="75"/>
      <c r="G30" s="54">
        <f t="shared" si="0"/>
        <v>0</v>
      </c>
      <c r="H30" s="187" t="str">
        <f>IF(G30&gt;0,G30*1000/$G$21,"-")</f>
        <v>-</v>
      </c>
      <c r="K30" s="77"/>
      <c r="L30" s="77"/>
    </row>
    <row r="31" spans="1:12" ht="15" customHeight="1" x14ac:dyDescent="0.25">
      <c r="A31" s="89" t="s">
        <v>103</v>
      </c>
      <c r="B31" s="80"/>
      <c r="C31" s="55"/>
      <c r="D31" s="55"/>
      <c r="E31" s="55"/>
      <c r="F31" s="55"/>
      <c r="G31" s="68"/>
      <c r="H31" s="186"/>
      <c r="L31" s="77"/>
    </row>
    <row r="32" spans="1:12" ht="15" customHeight="1" x14ac:dyDescent="0.3">
      <c r="A32" s="35"/>
      <c r="C32" s="43"/>
      <c r="D32" s="43"/>
      <c r="E32" s="43"/>
      <c r="F32" s="43"/>
      <c r="G32" s="58"/>
      <c r="L32" s="77"/>
    </row>
    <row r="33" spans="1:12" ht="15" customHeight="1" x14ac:dyDescent="0.3">
      <c r="A33" s="36" t="s">
        <v>104</v>
      </c>
      <c r="B33" s="81" t="s">
        <v>70</v>
      </c>
      <c r="C33" s="43" t="s">
        <v>71</v>
      </c>
      <c r="D33" s="43" t="s">
        <v>72</v>
      </c>
      <c r="E33" s="43" t="s">
        <v>73</v>
      </c>
      <c r="F33" s="43" t="s">
        <v>74</v>
      </c>
      <c r="G33" s="58" t="s">
        <v>75</v>
      </c>
      <c r="H33" s="188" t="s">
        <v>105</v>
      </c>
      <c r="L33" s="77"/>
    </row>
    <row r="34" spans="1:12" ht="15" customHeight="1" x14ac:dyDescent="0.3">
      <c r="A34" s="86" t="s">
        <v>106</v>
      </c>
      <c r="B34" s="250" t="s">
        <v>78</v>
      </c>
      <c r="C34" s="44">
        <v>3552</v>
      </c>
      <c r="D34" s="44">
        <v>2942</v>
      </c>
      <c r="E34" s="44">
        <v>3542</v>
      </c>
      <c r="F34" s="44">
        <v>3727</v>
      </c>
      <c r="G34" s="62">
        <v>13763</v>
      </c>
      <c r="H34" s="189">
        <f>IF(G34&gt;0,G34/$G$21,"-")</f>
        <v>2.8160743150614859E-2</v>
      </c>
      <c r="K34" s="77"/>
      <c r="L34" s="77"/>
    </row>
    <row r="35" spans="1:12" ht="15" customHeight="1" x14ac:dyDescent="0.3">
      <c r="A35" s="87" t="s">
        <v>107</v>
      </c>
      <c r="B35" s="251"/>
      <c r="C35" s="75">
        <v>18536</v>
      </c>
      <c r="D35" s="75">
        <v>16634</v>
      </c>
      <c r="E35" s="75">
        <v>22626</v>
      </c>
      <c r="F35" s="75">
        <v>22816</v>
      </c>
      <c r="G35" s="63">
        <v>80612</v>
      </c>
      <c r="H35" s="189">
        <f t="shared" ref="H35:H36" si="3">IF(G35&gt;0,G35/$G$21,"-")</f>
        <v>0.16494178789924907</v>
      </c>
      <c r="K35" s="77"/>
      <c r="L35" s="77"/>
    </row>
    <row r="36" spans="1:12" ht="15" customHeight="1" x14ac:dyDescent="0.3">
      <c r="A36" s="87" t="s">
        <v>108</v>
      </c>
      <c r="B36" s="251"/>
      <c r="C36" s="75">
        <v>2338</v>
      </c>
      <c r="D36" s="75">
        <v>1893</v>
      </c>
      <c r="E36" s="75">
        <v>2398</v>
      </c>
      <c r="F36" s="75">
        <v>2552</v>
      </c>
      <c r="G36" s="63">
        <v>9182</v>
      </c>
      <c r="H36" s="189">
        <f t="shared" si="3"/>
        <v>1.8787469563971926E-2</v>
      </c>
    </row>
    <row r="37" spans="1:12" ht="15" customHeight="1" x14ac:dyDescent="0.3">
      <c r="A37" s="93" t="s">
        <v>109</v>
      </c>
      <c r="B37" s="251"/>
      <c r="C37" s="75">
        <v>0</v>
      </c>
      <c r="D37" s="75">
        <v>0</v>
      </c>
      <c r="E37" s="75">
        <v>0</v>
      </c>
      <c r="F37" s="75">
        <v>0</v>
      </c>
      <c r="G37" s="63">
        <v>0</v>
      </c>
      <c r="H37" s="46" t="s">
        <v>82</v>
      </c>
    </row>
    <row r="38" spans="1:12" ht="15" customHeight="1" x14ac:dyDescent="0.3">
      <c r="A38" s="93" t="s">
        <v>109</v>
      </c>
      <c r="B38" s="251"/>
      <c r="C38" s="75">
        <v>0</v>
      </c>
      <c r="D38" s="75">
        <v>0</v>
      </c>
      <c r="E38" s="75">
        <v>0</v>
      </c>
      <c r="F38" s="75">
        <v>0</v>
      </c>
      <c r="G38" s="63">
        <v>0</v>
      </c>
      <c r="H38" s="46" t="s">
        <v>82</v>
      </c>
    </row>
    <row r="39" spans="1:12" ht="15" customHeight="1" x14ac:dyDescent="0.3">
      <c r="A39" s="94" t="s">
        <v>109</v>
      </c>
      <c r="B39" s="252"/>
      <c r="C39" s="76">
        <v>0</v>
      </c>
      <c r="D39" s="76">
        <v>0</v>
      </c>
      <c r="E39" s="76">
        <v>0</v>
      </c>
      <c r="F39" s="76">
        <v>0</v>
      </c>
      <c r="G39" s="60">
        <v>0</v>
      </c>
      <c r="H39" s="51" t="s">
        <v>82</v>
      </c>
    </row>
    <row r="40" spans="1:12" ht="15" customHeight="1" x14ac:dyDescent="0.3">
      <c r="A40" s="95"/>
      <c r="C40" s="43"/>
      <c r="D40" s="43"/>
      <c r="E40" s="43"/>
      <c r="F40" s="43"/>
      <c r="G40" s="58"/>
    </row>
    <row r="41" spans="1:12" ht="15" customHeight="1" x14ac:dyDescent="0.3">
      <c r="A41" s="36" t="s">
        <v>110</v>
      </c>
      <c r="B41" s="81" t="s">
        <v>70</v>
      </c>
      <c r="C41" s="43" t="s">
        <v>71</v>
      </c>
      <c r="D41" s="43" t="s">
        <v>72</v>
      </c>
      <c r="E41" s="43" t="s">
        <v>73</v>
      </c>
      <c r="F41" s="43" t="s">
        <v>74</v>
      </c>
      <c r="G41" s="58" t="s">
        <v>75</v>
      </c>
      <c r="H41" s="52" t="s">
        <v>111</v>
      </c>
    </row>
    <row r="42" spans="1:12" ht="15.65" customHeight="1" x14ac:dyDescent="0.3">
      <c r="A42" s="86" t="s">
        <v>112</v>
      </c>
      <c r="B42" s="85" t="s">
        <v>113</v>
      </c>
      <c r="C42" s="44">
        <v>37013000</v>
      </c>
      <c r="D42" s="44">
        <v>39619000</v>
      </c>
      <c r="E42" s="44">
        <v>42612000</v>
      </c>
      <c r="F42" s="44">
        <v>38364000</v>
      </c>
      <c r="G42" s="62">
        <v>157608000</v>
      </c>
      <c r="H42" s="61">
        <v>322.48</v>
      </c>
    </row>
    <row r="43" spans="1:12" ht="15" customHeight="1" x14ac:dyDescent="0.3">
      <c r="A43" s="87" t="s">
        <v>114</v>
      </c>
      <c r="B43" s="79" t="s">
        <v>113</v>
      </c>
      <c r="C43" s="75">
        <v>207661000</v>
      </c>
      <c r="D43" s="75">
        <v>203914000</v>
      </c>
      <c r="E43" s="75">
        <v>258861000</v>
      </c>
      <c r="F43" s="75">
        <v>119567000</v>
      </c>
      <c r="G43" s="63">
        <v>790003000</v>
      </c>
      <c r="H43" s="59">
        <v>1616.44</v>
      </c>
    </row>
    <row r="44" spans="1:12" ht="15.65" customHeight="1" x14ac:dyDescent="0.3">
      <c r="A44" s="87" t="s">
        <v>115</v>
      </c>
      <c r="B44" s="79" t="s">
        <v>116</v>
      </c>
      <c r="C44" s="75"/>
      <c r="D44" s="75"/>
      <c r="E44" s="75"/>
      <c r="F44" s="75"/>
      <c r="G44" s="63" t="s">
        <v>81</v>
      </c>
      <c r="H44" s="59" t="s">
        <v>117</v>
      </c>
    </row>
    <row r="45" spans="1:12" ht="15.65" customHeight="1" x14ac:dyDescent="0.3">
      <c r="A45" s="87" t="s">
        <v>118</v>
      </c>
      <c r="B45" s="79" t="s">
        <v>116</v>
      </c>
      <c r="C45" s="75">
        <v>141080</v>
      </c>
      <c r="D45" s="75">
        <v>96560</v>
      </c>
      <c r="E45" s="75">
        <v>94880</v>
      </c>
      <c r="F45" s="75">
        <v>156930</v>
      </c>
      <c r="G45" s="63">
        <v>489450</v>
      </c>
      <c r="H45" s="59">
        <v>1</v>
      </c>
    </row>
    <row r="46" spans="1:12" ht="15" customHeight="1" x14ac:dyDescent="0.3">
      <c r="A46" s="87" t="s">
        <v>119</v>
      </c>
      <c r="B46" s="79" t="s">
        <v>116</v>
      </c>
      <c r="C46" s="75">
        <v>73640</v>
      </c>
      <c r="D46" s="75">
        <v>67040</v>
      </c>
      <c r="E46" s="75">
        <v>47540</v>
      </c>
      <c r="F46" s="75">
        <v>99700</v>
      </c>
      <c r="G46" s="63">
        <v>287920</v>
      </c>
      <c r="H46" s="59">
        <v>0.59</v>
      </c>
    </row>
    <row r="47" spans="1:12" ht="15" customHeight="1" x14ac:dyDescent="0.3">
      <c r="A47" s="87" t="s">
        <v>120</v>
      </c>
      <c r="B47" s="79" t="s">
        <v>116</v>
      </c>
      <c r="C47" s="75">
        <v>919840</v>
      </c>
      <c r="D47" s="75">
        <v>1077440</v>
      </c>
      <c r="E47" s="75">
        <v>1187820</v>
      </c>
      <c r="F47" s="75">
        <v>1074460</v>
      </c>
      <c r="G47" s="63">
        <v>4259560</v>
      </c>
      <c r="H47" s="59">
        <v>8.7200000000000006</v>
      </c>
    </row>
    <row r="48" spans="1:12" ht="15" customHeight="1" x14ac:dyDescent="0.3">
      <c r="A48" s="87" t="s">
        <v>121</v>
      </c>
      <c r="B48" s="79" t="s">
        <v>113</v>
      </c>
      <c r="C48" s="75">
        <v>4800</v>
      </c>
      <c r="D48" s="75">
        <v>2300</v>
      </c>
      <c r="E48" s="75"/>
      <c r="F48" s="75">
        <v>3800</v>
      </c>
      <c r="G48" s="63">
        <v>10900</v>
      </c>
      <c r="H48" s="59">
        <v>0.02</v>
      </c>
    </row>
    <row r="49" spans="1:10" ht="15" customHeight="1" x14ac:dyDescent="0.3">
      <c r="A49" s="87" t="s">
        <v>122</v>
      </c>
      <c r="B49" s="79" t="s">
        <v>123</v>
      </c>
      <c r="C49" s="75">
        <v>4522396</v>
      </c>
      <c r="D49" s="75">
        <v>13537524</v>
      </c>
      <c r="E49" s="75">
        <v>7579940</v>
      </c>
      <c r="F49" s="75">
        <v>28052206</v>
      </c>
      <c r="G49" s="63">
        <f>SUM(C49:F49)</f>
        <v>53692066</v>
      </c>
      <c r="H49" s="65"/>
    </row>
    <row r="50" spans="1:10" ht="15" customHeight="1" x14ac:dyDescent="0.3">
      <c r="A50" s="89" t="s">
        <v>109</v>
      </c>
      <c r="B50" s="88"/>
      <c r="C50" s="76">
        <v>0</v>
      </c>
      <c r="D50" s="76">
        <v>0</v>
      </c>
      <c r="E50" s="76">
        <v>0</v>
      </c>
      <c r="F50" s="76">
        <v>0</v>
      </c>
      <c r="G50" s="60">
        <v>0</v>
      </c>
      <c r="H50" s="67"/>
    </row>
    <row r="51" spans="1:10" ht="15" customHeight="1" x14ac:dyDescent="0.3">
      <c r="A51" s="95"/>
      <c r="C51" s="43"/>
      <c r="D51" s="43"/>
      <c r="E51" s="43"/>
      <c r="F51" s="43"/>
      <c r="G51" s="58"/>
    </row>
    <row r="52" spans="1:10" ht="15" customHeight="1" x14ac:dyDescent="0.3">
      <c r="A52" s="36" t="s">
        <v>124</v>
      </c>
      <c r="B52" s="90" t="s">
        <v>125</v>
      </c>
      <c r="C52" s="43" t="s">
        <v>71</v>
      </c>
      <c r="D52" s="43" t="s">
        <v>72</v>
      </c>
      <c r="E52" s="43" t="s">
        <v>73</v>
      </c>
      <c r="F52" s="43" t="s">
        <v>74</v>
      </c>
      <c r="G52" s="58" t="s">
        <v>75</v>
      </c>
      <c r="H52" s="52"/>
      <c r="J52" s="47" t="s">
        <v>126</v>
      </c>
    </row>
    <row r="53" spans="1:10" ht="14.25" customHeight="1" x14ac:dyDescent="0.3">
      <c r="A53" s="246" t="s">
        <v>127</v>
      </c>
      <c r="B53" s="91">
        <v>1</v>
      </c>
      <c r="C53" s="44">
        <v>1731</v>
      </c>
      <c r="D53" s="44">
        <v>1557</v>
      </c>
      <c r="E53" s="44">
        <v>2168</v>
      </c>
      <c r="F53" s="44">
        <v>2044</v>
      </c>
      <c r="G53" s="62">
        <f>SUM(C53:F53)</f>
        <v>7500</v>
      </c>
      <c r="H53" s="56">
        <f>G53/$J$53</f>
        <v>0.85616438356164382</v>
      </c>
      <c r="J53" s="48">
        <v>8760</v>
      </c>
    </row>
    <row r="54" spans="1:10" ht="14.25" customHeight="1" x14ac:dyDescent="0.3">
      <c r="A54" s="247"/>
      <c r="B54" s="92">
        <v>2</v>
      </c>
      <c r="C54" s="45">
        <v>2094</v>
      </c>
      <c r="D54" s="45">
        <v>1637</v>
      </c>
      <c r="E54" s="45">
        <v>1762</v>
      </c>
      <c r="F54" s="45">
        <v>2172</v>
      </c>
      <c r="G54" s="62">
        <f t="shared" ref="G54:G62" si="4">SUM(C54:F54)</f>
        <v>7665</v>
      </c>
      <c r="H54" s="56">
        <f t="shared" ref="H54:H61" si="5">G54/$J$53</f>
        <v>0.875</v>
      </c>
    </row>
    <row r="55" spans="1:10" ht="14.25" customHeight="1" x14ac:dyDescent="0.3">
      <c r="A55" s="247"/>
      <c r="B55" s="92">
        <v>3</v>
      </c>
      <c r="C55" s="45">
        <v>2160</v>
      </c>
      <c r="D55" s="45">
        <v>1982</v>
      </c>
      <c r="E55" s="45">
        <v>1750</v>
      </c>
      <c r="F55" s="45">
        <v>2181</v>
      </c>
      <c r="G55" s="62">
        <f t="shared" si="4"/>
        <v>8073</v>
      </c>
      <c r="H55" s="56">
        <f t="shared" si="5"/>
        <v>0.92157534246575346</v>
      </c>
    </row>
    <row r="56" spans="1:10" ht="14.25" customHeight="1" x14ac:dyDescent="0.3">
      <c r="A56" s="247"/>
      <c r="B56" s="92">
        <v>4</v>
      </c>
      <c r="C56" s="45">
        <v>1559</v>
      </c>
      <c r="D56" s="45">
        <v>1694</v>
      </c>
      <c r="E56" s="45">
        <v>2202</v>
      </c>
      <c r="F56" s="45">
        <v>2029</v>
      </c>
      <c r="G56" s="62">
        <f t="shared" si="4"/>
        <v>7484</v>
      </c>
      <c r="H56" s="56">
        <f t="shared" si="5"/>
        <v>0.85433789954337902</v>
      </c>
    </row>
    <row r="57" spans="1:10" ht="14.25" customHeight="1" x14ac:dyDescent="0.3">
      <c r="A57" s="247"/>
      <c r="B57" s="92">
        <v>5</v>
      </c>
      <c r="C57" s="45">
        <v>1674</v>
      </c>
      <c r="D57" s="45">
        <v>1555</v>
      </c>
      <c r="E57" s="45">
        <v>1954</v>
      </c>
      <c r="F57" s="45">
        <v>2187</v>
      </c>
      <c r="G57" s="62">
        <f t="shared" si="4"/>
        <v>7370</v>
      </c>
      <c r="H57" s="56">
        <f t="shared" si="5"/>
        <v>0.841324200913242</v>
      </c>
    </row>
    <row r="58" spans="1:10" ht="14.25" customHeight="1" x14ac:dyDescent="0.3">
      <c r="A58" s="87" t="s">
        <v>128</v>
      </c>
      <c r="B58" s="92"/>
      <c r="C58" s="45">
        <v>1844</v>
      </c>
      <c r="D58" s="45">
        <v>1685</v>
      </c>
      <c r="E58" s="45">
        <v>1967</v>
      </c>
      <c r="F58" s="45">
        <v>2123</v>
      </c>
      <c r="G58" s="62">
        <f t="shared" si="4"/>
        <v>7619</v>
      </c>
      <c r="H58" s="56">
        <f t="shared" si="5"/>
        <v>0.86974885844748862</v>
      </c>
    </row>
    <row r="59" spans="1:10" ht="14.25" customHeight="1" x14ac:dyDescent="0.3">
      <c r="A59" s="87" t="s">
        <v>129</v>
      </c>
      <c r="B59" s="92">
        <v>1</v>
      </c>
      <c r="C59" s="45">
        <v>2172</v>
      </c>
      <c r="D59" s="45">
        <v>1528</v>
      </c>
      <c r="E59" s="45">
        <v>1486</v>
      </c>
      <c r="F59" s="45">
        <v>1867</v>
      </c>
      <c r="G59" s="62">
        <f t="shared" si="4"/>
        <v>7053</v>
      </c>
      <c r="H59" s="56">
        <f t="shared" si="5"/>
        <v>0.80513698630136987</v>
      </c>
    </row>
    <row r="60" spans="1:10" ht="15" customHeight="1" x14ac:dyDescent="0.3">
      <c r="A60" s="87" t="s">
        <v>129</v>
      </c>
      <c r="B60" s="92">
        <v>2</v>
      </c>
      <c r="C60" s="75">
        <v>2172</v>
      </c>
      <c r="D60" s="75">
        <v>1774</v>
      </c>
      <c r="E60" s="75">
        <v>1988</v>
      </c>
      <c r="F60" s="75">
        <v>2126</v>
      </c>
      <c r="G60" s="62">
        <f t="shared" si="4"/>
        <v>8060</v>
      </c>
      <c r="H60" s="56">
        <f t="shared" si="5"/>
        <v>0.92009132420091322</v>
      </c>
    </row>
    <row r="61" spans="1:10" ht="15" customHeight="1" x14ac:dyDescent="0.3">
      <c r="A61" s="87" t="s">
        <v>129</v>
      </c>
      <c r="B61" s="92">
        <v>3</v>
      </c>
      <c r="C61" s="75">
        <v>2172</v>
      </c>
      <c r="D61" s="75">
        <v>1860</v>
      </c>
      <c r="E61" s="75">
        <v>2012</v>
      </c>
      <c r="F61" s="75">
        <v>2009</v>
      </c>
      <c r="G61" s="62">
        <f t="shared" si="4"/>
        <v>8053</v>
      </c>
      <c r="H61" s="56">
        <f t="shared" si="5"/>
        <v>0.91929223744292232</v>
      </c>
    </row>
    <row r="62" spans="1:10" ht="15" customHeight="1" x14ac:dyDescent="0.3">
      <c r="A62" s="87" t="s">
        <v>129</v>
      </c>
      <c r="B62" s="92">
        <v>4</v>
      </c>
      <c r="C62" s="75">
        <v>727</v>
      </c>
      <c r="D62" s="75">
        <v>1393</v>
      </c>
      <c r="E62" s="75">
        <v>2154</v>
      </c>
      <c r="F62" s="75">
        <v>2065</v>
      </c>
      <c r="G62" s="62">
        <f t="shared" si="4"/>
        <v>6339</v>
      </c>
      <c r="H62" s="56">
        <f>G62/$J$53</f>
        <v>0.72363013698630141</v>
      </c>
    </row>
    <row r="63" spans="1:10" ht="15" customHeight="1" x14ac:dyDescent="0.3">
      <c r="A63" s="87" t="s">
        <v>129</v>
      </c>
      <c r="B63" s="92">
        <v>5</v>
      </c>
      <c r="C63" s="75">
        <v>0</v>
      </c>
      <c r="D63" s="75">
        <v>0</v>
      </c>
      <c r="E63" s="75">
        <v>0</v>
      </c>
      <c r="F63" s="75">
        <v>200</v>
      </c>
      <c r="G63" s="62">
        <f>SUM(C63:F63)</f>
        <v>200</v>
      </c>
      <c r="H63" s="46"/>
    </row>
    <row r="64" spans="1:10" ht="15" customHeight="1" x14ac:dyDescent="0.3">
      <c r="A64" s="87" t="s">
        <v>130</v>
      </c>
      <c r="B64" s="92"/>
      <c r="C64" s="75">
        <v>9234</v>
      </c>
      <c r="D64" s="75">
        <v>8558</v>
      </c>
      <c r="E64" s="75">
        <v>9842</v>
      </c>
      <c r="F64" s="75">
        <v>10638</v>
      </c>
      <c r="G64" s="62">
        <f>SUM(C64:F64)</f>
        <v>38272</v>
      </c>
      <c r="H64" s="46" t="s">
        <v>131</v>
      </c>
    </row>
    <row r="65" spans="1:8" ht="15" customHeight="1" x14ac:dyDescent="0.3">
      <c r="A65" s="87" t="s">
        <v>132</v>
      </c>
      <c r="B65" s="92" t="s">
        <v>133</v>
      </c>
      <c r="C65" s="75">
        <v>11.782999999999999</v>
      </c>
      <c r="D65" s="75">
        <f>C65</f>
        <v>11.782999999999999</v>
      </c>
      <c r="E65" s="75">
        <f>D65</f>
        <v>11.782999999999999</v>
      </c>
      <c r="F65" s="75">
        <f>E65</f>
        <v>11.782999999999999</v>
      </c>
      <c r="G65" s="62">
        <f>AVERAGE(C65:F65)</f>
        <v>11.782999999999999</v>
      </c>
      <c r="H65" s="72" t="s">
        <v>82</v>
      </c>
    </row>
    <row r="66" spans="1:8" ht="15" customHeight="1" x14ac:dyDescent="0.3">
      <c r="A66" s="87" t="s">
        <v>134</v>
      </c>
      <c r="B66" s="92" t="s">
        <v>135</v>
      </c>
      <c r="C66" s="75"/>
      <c r="D66" s="190">
        <v>2</v>
      </c>
      <c r="E66" s="75"/>
      <c r="F66" s="75"/>
      <c r="G66" s="62">
        <f t="shared" ref="G66:G68" si="6">SUM(C66:F66)</f>
        <v>2</v>
      </c>
      <c r="H66" s="53"/>
    </row>
    <row r="67" spans="1:8" ht="15" customHeight="1" x14ac:dyDescent="0.3">
      <c r="A67" s="87" t="s">
        <v>136</v>
      </c>
      <c r="B67" s="92" t="s">
        <v>137</v>
      </c>
      <c r="C67" s="190">
        <v>1</v>
      </c>
      <c r="D67" s="75"/>
      <c r="E67" s="75"/>
      <c r="F67" s="75"/>
      <c r="G67" s="62">
        <f t="shared" si="6"/>
        <v>1</v>
      </c>
      <c r="H67" s="74">
        <f>C67/J53</f>
        <v>1.1415525114155251E-4</v>
      </c>
    </row>
    <row r="68" spans="1:8" ht="15" customHeight="1" x14ac:dyDescent="0.3">
      <c r="A68" s="89" t="s">
        <v>138</v>
      </c>
      <c r="B68" s="96" t="s">
        <v>135</v>
      </c>
      <c r="C68" s="76">
        <v>5</v>
      </c>
      <c r="D68" s="76">
        <v>12</v>
      </c>
      <c r="E68" s="76">
        <v>10</v>
      </c>
      <c r="F68" s="76">
        <v>4</v>
      </c>
      <c r="G68" s="62">
        <f t="shared" si="6"/>
        <v>31</v>
      </c>
      <c r="H68" s="73"/>
    </row>
    <row r="81" spans="6:6" ht="15" customHeight="1" x14ac:dyDescent="0.3">
      <c r="F81" s="24"/>
    </row>
  </sheetData>
  <mergeCells count="8">
    <mergeCell ref="A53:A57"/>
    <mergeCell ref="K6:K7"/>
    <mergeCell ref="K8:K19"/>
    <mergeCell ref="B34:B39"/>
    <mergeCell ref="B4:C4"/>
    <mergeCell ref="B8:B20"/>
    <mergeCell ref="B24:B27"/>
    <mergeCell ref="B29:B30"/>
  </mergeCells>
  <pageMargins left="0.75" right="0.75" top="1" bottom="1" header="0.5" footer="0.5"/>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8BE17-3FCE-4253-8F76-A187420372D0}">
  <sheetPr>
    <tabColor rgb="FF7030A0"/>
  </sheetPr>
  <dimension ref="A1:N66"/>
  <sheetViews>
    <sheetView zoomScale="115" zoomScaleNormal="115" workbookViewId="0">
      <selection activeCell="A5" sqref="A5:I27"/>
    </sheetView>
  </sheetViews>
  <sheetFormatPr defaultRowHeight="15" customHeight="1" x14ac:dyDescent="0.25"/>
  <cols>
    <col min="1" max="1" width="9.54296875" customWidth="1"/>
    <col min="2" max="2" width="14.54296875" customWidth="1"/>
    <col min="3" max="9" width="9.26953125" customWidth="1"/>
    <col min="10" max="10" width="11.54296875" customWidth="1"/>
  </cols>
  <sheetData>
    <row r="1" spans="1:14" ht="15" customHeight="1" x14ac:dyDescent="0.35">
      <c r="A1" s="2" t="s">
        <v>501</v>
      </c>
      <c r="E1" s="197" t="s">
        <v>497</v>
      </c>
    </row>
    <row r="3" spans="1:14" ht="15.65" customHeight="1" x14ac:dyDescent="0.35">
      <c r="A3" s="25" t="s">
        <v>53</v>
      </c>
      <c r="B3" s="27"/>
      <c r="C3" s="27"/>
      <c r="D3" s="27"/>
      <c r="E3" s="27"/>
      <c r="F3" s="27"/>
      <c r="G3" s="27"/>
      <c r="H3" s="27"/>
      <c r="I3" s="29"/>
      <c r="K3" s="31" t="s">
        <v>2</v>
      </c>
    </row>
    <row r="4" spans="1:14" ht="15" customHeight="1" x14ac:dyDescent="0.35">
      <c r="A4" s="26"/>
      <c r="B4" s="28"/>
      <c r="C4" s="28"/>
      <c r="D4" s="28"/>
      <c r="E4" s="28"/>
      <c r="F4" s="28"/>
      <c r="G4" s="28"/>
      <c r="H4" s="28"/>
      <c r="I4" s="30"/>
    </row>
    <row r="5" spans="1:14" ht="15.75" customHeight="1" x14ac:dyDescent="0.25">
      <c r="A5" s="255" t="s">
        <v>54</v>
      </c>
      <c r="B5" s="256"/>
      <c r="C5" s="256"/>
      <c r="D5" s="256"/>
      <c r="E5" s="256"/>
      <c r="F5" s="256"/>
      <c r="G5" s="256"/>
      <c r="H5" s="256"/>
      <c r="I5" s="257"/>
      <c r="K5" s="245" t="s">
        <v>55</v>
      </c>
      <c r="L5" s="245"/>
      <c r="M5" s="245"/>
      <c r="N5" s="245"/>
    </row>
    <row r="6" spans="1:14" ht="15" customHeight="1" x14ac:dyDescent="0.25">
      <c r="A6" s="258"/>
      <c r="B6" s="259"/>
      <c r="C6" s="259"/>
      <c r="D6" s="259"/>
      <c r="E6" s="259"/>
      <c r="F6" s="259"/>
      <c r="G6" s="259"/>
      <c r="H6" s="259"/>
      <c r="I6" s="260"/>
      <c r="K6" s="245"/>
      <c r="L6" s="245"/>
      <c r="M6" s="245"/>
      <c r="N6" s="245"/>
    </row>
    <row r="7" spans="1:14" ht="15" customHeight="1" x14ac:dyDescent="0.25">
      <c r="A7" s="258"/>
      <c r="B7" s="259"/>
      <c r="C7" s="259"/>
      <c r="D7" s="259"/>
      <c r="E7" s="259"/>
      <c r="F7" s="259"/>
      <c r="G7" s="259"/>
      <c r="H7" s="259"/>
      <c r="I7" s="260"/>
      <c r="K7" s="245"/>
      <c r="L7" s="245"/>
      <c r="M7" s="245"/>
      <c r="N7" s="245"/>
    </row>
    <row r="8" spans="1:14" ht="15.75" customHeight="1" x14ac:dyDescent="0.25">
      <c r="A8" s="258"/>
      <c r="B8" s="259"/>
      <c r="C8" s="259"/>
      <c r="D8" s="259"/>
      <c r="E8" s="259"/>
      <c r="F8" s="259"/>
      <c r="G8" s="259"/>
      <c r="H8" s="259"/>
      <c r="I8" s="260"/>
      <c r="K8" s="245"/>
      <c r="L8" s="245"/>
      <c r="M8" s="245"/>
      <c r="N8" s="245"/>
    </row>
    <row r="9" spans="1:14" ht="15.75" customHeight="1" x14ac:dyDescent="0.25">
      <c r="A9" s="258"/>
      <c r="B9" s="259"/>
      <c r="C9" s="259"/>
      <c r="D9" s="259"/>
      <c r="E9" s="259"/>
      <c r="F9" s="259"/>
      <c r="G9" s="259"/>
      <c r="H9" s="259"/>
      <c r="I9" s="260"/>
      <c r="K9" s="245"/>
      <c r="L9" s="245"/>
      <c r="M9" s="245"/>
      <c r="N9" s="245"/>
    </row>
    <row r="10" spans="1:14" ht="15.75" customHeight="1" x14ac:dyDescent="0.25">
      <c r="A10" s="258"/>
      <c r="B10" s="259"/>
      <c r="C10" s="259"/>
      <c r="D10" s="259"/>
      <c r="E10" s="259"/>
      <c r="F10" s="259"/>
      <c r="G10" s="259"/>
      <c r="H10" s="259"/>
      <c r="I10" s="260"/>
      <c r="K10" s="245"/>
      <c r="L10" s="245"/>
      <c r="M10" s="245"/>
      <c r="N10" s="245"/>
    </row>
    <row r="11" spans="1:14" ht="15.75" customHeight="1" x14ac:dyDescent="0.25">
      <c r="A11" s="258"/>
      <c r="B11" s="259"/>
      <c r="C11" s="259"/>
      <c r="D11" s="259"/>
      <c r="E11" s="259"/>
      <c r="F11" s="259"/>
      <c r="G11" s="259"/>
      <c r="H11" s="259"/>
      <c r="I11" s="260"/>
      <c r="K11" s="245"/>
      <c r="L11" s="245"/>
      <c r="M11" s="245"/>
      <c r="N11" s="245"/>
    </row>
    <row r="12" spans="1:14" ht="15.75" customHeight="1" x14ac:dyDescent="0.25">
      <c r="A12" s="258"/>
      <c r="B12" s="259"/>
      <c r="C12" s="259"/>
      <c r="D12" s="259"/>
      <c r="E12" s="259"/>
      <c r="F12" s="259"/>
      <c r="G12" s="259"/>
      <c r="H12" s="259"/>
      <c r="I12" s="260"/>
      <c r="K12" s="245"/>
      <c r="L12" s="245"/>
      <c r="M12" s="245"/>
      <c r="N12" s="245"/>
    </row>
    <row r="13" spans="1:14" ht="15.75" customHeight="1" x14ac:dyDescent="0.25">
      <c r="A13" s="258"/>
      <c r="B13" s="259"/>
      <c r="C13" s="259"/>
      <c r="D13" s="259"/>
      <c r="E13" s="259"/>
      <c r="F13" s="259"/>
      <c r="G13" s="259"/>
      <c r="H13" s="259"/>
      <c r="I13" s="260"/>
      <c r="K13" s="245"/>
      <c r="L13" s="245"/>
      <c r="M13" s="245"/>
      <c r="N13" s="245"/>
    </row>
    <row r="14" spans="1:14" ht="15.75" customHeight="1" x14ac:dyDescent="0.25">
      <c r="A14" s="258"/>
      <c r="B14" s="259"/>
      <c r="C14" s="259"/>
      <c r="D14" s="259"/>
      <c r="E14" s="259"/>
      <c r="F14" s="259"/>
      <c r="G14" s="259"/>
      <c r="H14" s="259"/>
      <c r="I14" s="260"/>
      <c r="K14" s="245"/>
      <c r="L14" s="245"/>
      <c r="M14" s="245"/>
      <c r="N14" s="245"/>
    </row>
    <row r="15" spans="1:14" ht="15.75" customHeight="1" x14ac:dyDescent="0.25">
      <c r="A15" s="258"/>
      <c r="B15" s="259"/>
      <c r="C15" s="259"/>
      <c r="D15" s="259"/>
      <c r="E15" s="259"/>
      <c r="F15" s="259"/>
      <c r="G15" s="259"/>
      <c r="H15" s="259"/>
      <c r="I15" s="260"/>
    </row>
    <row r="16" spans="1:14" ht="15.75" customHeight="1" x14ac:dyDescent="0.25">
      <c r="A16" s="258"/>
      <c r="B16" s="259"/>
      <c r="C16" s="259"/>
      <c r="D16" s="259"/>
      <c r="E16" s="259"/>
      <c r="F16" s="259"/>
      <c r="G16" s="259"/>
      <c r="H16" s="259"/>
      <c r="I16" s="260"/>
    </row>
    <row r="17" spans="1:14" ht="15.75" customHeight="1" x14ac:dyDescent="0.25">
      <c r="A17" s="258"/>
      <c r="B17" s="259"/>
      <c r="C17" s="259"/>
      <c r="D17" s="259"/>
      <c r="E17" s="259"/>
      <c r="F17" s="259"/>
      <c r="G17" s="259"/>
      <c r="H17" s="259"/>
      <c r="I17" s="260"/>
    </row>
    <row r="18" spans="1:14" ht="15" customHeight="1" x14ac:dyDescent="0.25">
      <c r="A18" s="258"/>
      <c r="B18" s="259"/>
      <c r="C18" s="259"/>
      <c r="D18" s="259"/>
      <c r="E18" s="259"/>
      <c r="F18" s="259"/>
      <c r="G18" s="259"/>
      <c r="H18" s="259"/>
      <c r="I18" s="260"/>
    </row>
    <row r="19" spans="1:14" ht="15" customHeight="1" x14ac:dyDescent="0.25">
      <c r="A19" s="258"/>
      <c r="B19" s="259"/>
      <c r="C19" s="259"/>
      <c r="D19" s="259"/>
      <c r="E19" s="259"/>
      <c r="F19" s="259"/>
      <c r="G19" s="259"/>
      <c r="H19" s="259"/>
      <c r="I19" s="260"/>
    </row>
    <row r="20" spans="1:14" ht="15" customHeight="1" x14ac:dyDescent="0.25">
      <c r="A20" s="258"/>
      <c r="B20" s="259"/>
      <c r="C20" s="259"/>
      <c r="D20" s="259"/>
      <c r="E20" s="259"/>
      <c r="F20" s="259"/>
      <c r="G20" s="259"/>
      <c r="H20" s="259"/>
      <c r="I20" s="260"/>
    </row>
    <row r="21" spans="1:14" ht="15" customHeight="1" x14ac:dyDescent="0.25">
      <c r="A21" s="258"/>
      <c r="B21" s="259"/>
      <c r="C21" s="259"/>
      <c r="D21" s="259"/>
      <c r="E21" s="259"/>
      <c r="F21" s="259"/>
      <c r="G21" s="259"/>
      <c r="H21" s="259"/>
      <c r="I21" s="260"/>
    </row>
    <row r="22" spans="1:14" ht="15.65" customHeight="1" x14ac:dyDescent="0.25">
      <c r="A22" s="258"/>
      <c r="B22" s="259"/>
      <c r="C22" s="259"/>
      <c r="D22" s="259"/>
      <c r="E22" s="259"/>
      <c r="F22" s="259"/>
      <c r="G22" s="259"/>
      <c r="H22" s="259"/>
      <c r="I22" s="260"/>
      <c r="K22" s="97"/>
      <c r="L22" s="97"/>
      <c r="M22" s="97"/>
      <c r="N22" s="97"/>
    </row>
    <row r="23" spans="1:14" ht="15" customHeight="1" x14ac:dyDescent="0.25">
      <c r="A23" s="258"/>
      <c r="B23" s="259"/>
      <c r="C23" s="259"/>
      <c r="D23" s="259"/>
      <c r="E23" s="259"/>
      <c r="F23" s="259"/>
      <c r="G23" s="259"/>
      <c r="H23" s="259"/>
      <c r="I23" s="260"/>
      <c r="K23" s="97"/>
      <c r="L23" s="97"/>
      <c r="M23" s="97"/>
      <c r="N23" s="97"/>
    </row>
    <row r="24" spans="1:14" ht="15" customHeight="1" x14ac:dyDescent="0.25">
      <c r="A24" s="258"/>
      <c r="B24" s="259"/>
      <c r="C24" s="259"/>
      <c r="D24" s="259"/>
      <c r="E24" s="259"/>
      <c r="F24" s="259"/>
      <c r="G24" s="259"/>
      <c r="H24" s="259"/>
      <c r="I24" s="260"/>
      <c r="K24" s="97"/>
      <c r="L24" s="97"/>
      <c r="M24" s="97"/>
      <c r="N24" s="97"/>
    </row>
    <row r="25" spans="1:14" ht="15" customHeight="1" x14ac:dyDescent="0.25">
      <c r="A25" s="258"/>
      <c r="B25" s="259"/>
      <c r="C25" s="259"/>
      <c r="D25" s="259"/>
      <c r="E25" s="259"/>
      <c r="F25" s="259"/>
      <c r="G25" s="259"/>
      <c r="H25" s="259"/>
      <c r="I25" s="260"/>
      <c r="K25" s="97"/>
      <c r="L25" s="97"/>
      <c r="M25" s="97"/>
      <c r="N25" s="97"/>
    </row>
    <row r="26" spans="1:14" ht="15" customHeight="1" x14ac:dyDescent="0.25">
      <c r="A26" s="258"/>
      <c r="B26" s="259"/>
      <c r="C26" s="259"/>
      <c r="D26" s="259"/>
      <c r="E26" s="259"/>
      <c r="F26" s="259"/>
      <c r="G26" s="259"/>
      <c r="H26" s="259"/>
      <c r="I26" s="260"/>
      <c r="K26" s="97"/>
      <c r="L26" s="97"/>
      <c r="M26" s="97"/>
      <c r="N26" s="97"/>
    </row>
    <row r="27" spans="1:14" ht="15" customHeight="1" x14ac:dyDescent="0.25">
      <c r="A27" s="261"/>
      <c r="B27" s="262"/>
      <c r="C27" s="262"/>
      <c r="D27" s="262"/>
      <c r="E27" s="262"/>
      <c r="F27" s="262"/>
      <c r="G27" s="262"/>
      <c r="H27" s="262"/>
      <c r="I27" s="263"/>
      <c r="K27" s="97"/>
      <c r="L27" s="97"/>
      <c r="M27" s="97"/>
      <c r="N27" s="97"/>
    </row>
    <row r="28" spans="1:14" ht="15" customHeight="1" x14ac:dyDescent="0.25">
      <c r="K28" s="97"/>
      <c r="L28" s="97"/>
      <c r="M28" s="97"/>
      <c r="N28" s="97"/>
    </row>
    <row r="29" spans="1:14" ht="15" customHeight="1" x14ac:dyDescent="0.35">
      <c r="A29" s="25" t="s">
        <v>56</v>
      </c>
      <c r="B29" s="27"/>
      <c r="C29" s="27"/>
      <c r="D29" s="27"/>
      <c r="E29" s="27"/>
      <c r="F29" s="27"/>
      <c r="G29" s="27"/>
      <c r="H29" s="27"/>
      <c r="I29" s="29"/>
      <c r="K29" s="97"/>
      <c r="L29" s="97"/>
      <c r="M29" s="97"/>
      <c r="N29" s="97"/>
    </row>
    <row r="30" spans="1:14" ht="15" customHeight="1" x14ac:dyDescent="0.35">
      <c r="A30" s="26"/>
      <c r="B30" s="28"/>
      <c r="C30" s="28"/>
      <c r="D30" s="28"/>
      <c r="E30" s="28"/>
      <c r="F30" s="28"/>
      <c r="G30" s="28"/>
      <c r="H30" s="28"/>
      <c r="I30" s="30"/>
      <c r="K30" s="97"/>
      <c r="L30" s="97"/>
      <c r="M30" s="97"/>
      <c r="N30" s="97"/>
    </row>
    <row r="31" spans="1:14" ht="15" customHeight="1" x14ac:dyDescent="0.25">
      <c r="A31" s="255" t="s">
        <v>57</v>
      </c>
      <c r="B31" s="256"/>
      <c r="C31" s="256"/>
      <c r="D31" s="256"/>
      <c r="E31" s="256"/>
      <c r="F31" s="256"/>
      <c r="G31" s="256"/>
      <c r="H31" s="256"/>
      <c r="I31" s="257"/>
      <c r="K31" s="245" t="s">
        <v>58</v>
      </c>
      <c r="L31" s="245"/>
      <c r="M31" s="245"/>
      <c r="N31" s="245"/>
    </row>
    <row r="32" spans="1:14" ht="15" customHeight="1" x14ac:dyDescent="0.25">
      <c r="A32" s="258"/>
      <c r="B32" s="259"/>
      <c r="C32" s="259"/>
      <c r="D32" s="259"/>
      <c r="E32" s="259"/>
      <c r="F32" s="259"/>
      <c r="G32" s="259"/>
      <c r="H32" s="259"/>
      <c r="I32" s="260"/>
      <c r="K32" s="245"/>
      <c r="L32" s="245"/>
      <c r="M32" s="245"/>
      <c r="N32" s="245"/>
    </row>
    <row r="33" spans="1:14" ht="15" customHeight="1" x14ac:dyDescent="0.25">
      <c r="A33" s="258"/>
      <c r="B33" s="259"/>
      <c r="C33" s="259"/>
      <c r="D33" s="259"/>
      <c r="E33" s="259"/>
      <c r="F33" s="259"/>
      <c r="G33" s="259"/>
      <c r="H33" s="259"/>
      <c r="I33" s="260"/>
      <c r="K33" s="245"/>
      <c r="L33" s="245"/>
      <c r="M33" s="245"/>
      <c r="N33" s="245"/>
    </row>
    <row r="34" spans="1:14" ht="15" customHeight="1" x14ac:dyDescent="0.25">
      <c r="A34" s="258"/>
      <c r="B34" s="259"/>
      <c r="C34" s="259"/>
      <c r="D34" s="259"/>
      <c r="E34" s="259"/>
      <c r="F34" s="259"/>
      <c r="G34" s="259"/>
      <c r="H34" s="259"/>
      <c r="I34" s="260"/>
      <c r="K34" s="245"/>
      <c r="L34" s="245"/>
      <c r="M34" s="245"/>
      <c r="N34" s="245"/>
    </row>
    <row r="35" spans="1:14" ht="15" customHeight="1" x14ac:dyDescent="0.25">
      <c r="A35" s="258"/>
      <c r="B35" s="259"/>
      <c r="C35" s="259"/>
      <c r="D35" s="259"/>
      <c r="E35" s="259"/>
      <c r="F35" s="259"/>
      <c r="G35" s="259"/>
      <c r="H35" s="259"/>
      <c r="I35" s="260"/>
      <c r="K35" s="245"/>
      <c r="L35" s="245"/>
      <c r="M35" s="245"/>
      <c r="N35" s="245"/>
    </row>
    <row r="36" spans="1:14" ht="15" customHeight="1" x14ac:dyDescent="0.25">
      <c r="A36" s="258"/>
      <c r="B36" s="259"/>
      <c r="C36" s="259"/>
      <c r="D36" s="259"/>
      <c r="E36" s="259"/>
      <c r="F36" s="259"/>
      <c r="G36" s="259"/>
      <c r="H36" s="259"/>
      <c r="I36" s="260"/>
      <c r="K36" s="245"/>
      <c r="L36" s="245"/>
      <c r="M36" s="245"/>
      <c r="N36" s="245"/>
    </row>
    <row r="37" spans="1:14" ht="15" customHeight="1" x14ac:dyDescent="0.25">
      <c r="A37" s="258"/>
      <c r="B37" s="259"/>
      <c r="C37" s="259"/>
      <c r="D37" s="259"/>
      <c r="E37" s="259"/>
      <c r="F37" s="259"/>
      <c r="G37" s="259"/>
      <c r="H37" s="259"/>
      <c r="I37" s="260"/>
      <c r="K37" s="245"/>
      <c r="L37" s="245"/>
      <c r="M37" s="245"/>
      <c r="N37" s="245"/>
    </row>
    <row r="38" spans="1:14" ht="14.25" customHeight="1" x14ac:dyDescent="0.25">
      <c r="A38" s="258"/>
      <c r="B38" s="259"/>
      <c r="C38" s="259"/>
      <c r="D38" s="259"/>
      <c r="E38" s="259"/>
      <c r="F38" s="259"/>
      <c r="G38" s="259"/>
      <c r="H38" s="259"/>
      <c r="I38" s="260"/>
      <c r="K38" s="245"/>
      <c r="L38" s="245"/>
      <c r="M38" s="245"/>
      <c r="N38" s="245"/>
    </row>
    <row r="39" spans="1:14" ht="15" customHeight="1" x14ac:dyDescent="0.25">
      <c r="A39" s="258"/>
      <c r="B39" s="259"/>
      <c r="C39" s="259"/>
      <c r="D39" s="259"/>
      <c r="E39" s="259"/>
      <c r="F39" s="259"/>
      <c r="G39" s="259"/>
      <c r="H39" s="259"/>
      <c r="I39" s="260"/>
      <c r="K39" s="245"/>
      <c r="L39" s="245"/>
      <c r="M39" s="245"/>
      <c r="N39" s="245"/>
    </row>
    <row r="40" spans="1:14" ht="15" customHeight="1" x14ac:dyDescent="0.25">
      <c r="A40" s="258"/>
      <c r="B40" s="259"/>
      <c r="C40" s="259"/>
      <c r="D40" s="259"/>
      <c r="E40" s="259"/>
      <c r="F40" s="259"/>
      <c r="G40" s="259"/>
      <c r="H40" s="259"/>
      <c r="I40" s="260"/>
      <c r="K40" s="245"/>
      <c r="L40" s="245"/>
      <c r="M40" s="245"/>
      <c r="N40" s="245"/>
    </row>
    <row r="41" spans="1:14" ht="15" customHeight="1" x14ac:dyDescent="0.25">
      <c r="A41" s="258"/>
      <c r="B41" s="259"/>
      <c r="C41" s="259"/>
      <c r="D41" s="259"/>
      <c r="E41" s="259"/>
      <c r="F41" s="259"/>
      <c r="G41" s="259"/>
      <c r="H41" s="259"/>
      <c r="I41" s="260"/>
    </row>
    <row r="42" spans="1:14" ht="15" customHeight="1" x14ac:dyDescent="0.25">
      <c r="A42" s="258"/>
      <c r="B42" s="259"/>
      <c r="C42" s="259"/>
      <c r="D42" s="259"/>
      <c r="E42" s="259"/>
      <c r="F42" s="259"/>
      <c r="G42" s="259"/>
      <c r="H42" s="259"/>
      <c r="I42" s="260"/>
    </row>
    <row r="43" spans="1:14" ht="15" customHeight="1" x14ac:dyDescent="0.25">
      <c r="A43" s="258"/>
      <c r="B43" s="259"/>
      <c r="C43" s="259"/>
      <c r="D43" s="259"/>
      <c r="E43" s="259"/>
      <c r="F43" s="259"/>
      <c r="G43" s="259"/>
      <c r="H43" s="259"/>
      <c r="I43" s="260"/>
    </row>
    <row r="44" spans="1:14" ht="15" customHeight="1" x14ac:dyDescent="0.25">
      <c r="A44" s="258"/>
      <c r="B44" s="259"/>
      <c r="C44" s="259"/>
      <c r="D44" s="259"/>
      <c r="E44" s="259"/>
      <c r="F44" s="259"/>
      <c r="G44" s="259"/>
      <c r="H44" s="259"/>
      <c r="I44" s="260"/>
    </row>
    <row r="45" spans="1:14" ht="15" customHeight="1" x14ac:dyDescent="0.25">
      <c r="A45" s="258"/>
      <c r="B45" s="259"/>
      <c r="C45" s="259"/>
      <c r="D45" s="259"/>
      <c r="E45" s="259"/>
      <c r="F45" s="259"/>
      <c r="G45" s="259"/>
      <c r="H45" s="259"/>
      <c r="I45" s="260"/>
    </row>
    <row r="46" spans="1:14" ht="15" customHeight="1" x14ac:dyDescent="0.25">
      <c r="A46" s="258"/>
      <c r="B46" s="259"/>
      <c r="C46" s="259"/>
      <c r="D46" s="259"/>
      <c r="E46" s="259"/>
      <c r="F46" s="259"/>
      <c r="G46" s="259"/>
      <c r="H46" s="259"/>
      <c r="I46" s="260"/>
    </row>
    <row r="47" spans="1:14" ht="15" customHeight="1" x14ac:dyDescent="0.25">
      <c r="A47" s="258"/>
      <c r="B47" s="259"/>
      <c r="C47" s="259"/>
      <c r="D47" s="259"/>
      <c r="E47" s="259"/>
      <c r="F47" s="259"/>
      <c r="G47" s="259"/>
      <c r="H47" s="259"/>
      <c r="I47" s="260"/>
    </row>
    <row r="48" spans="1:14" ht="15" customHeight="1" x14ac:dyDescent="0.25">
      <c r="A48" s="258"/>
      <c r="B48" s="259"/>
      <c r="C48" s="259"/>
      <c r="D48" s="259"/>
      <c r="E48" s="259"/>
      <c r="F48" s="259"/>
      <c r="G48" s="259"/>
      <c r="H48" s="259"/>
      <c r="I48" s="260"/>
    </row>
    <row r="49" spans="1:9" ht="15" customHeight="1" x14ac:dyDescent="0.25">
      <c r="A49" s="258"/>
      <c r="B49" s="259"/>
      <c r="C49" s="259"/>
      <c r="D49" s="259"/>
      <c r="E49" s="259"/>
      <c r="F49" s="259"/>
      <c r="G49" s="259"/>
      <c r="H49" s="259"/>
      <c r="I49" s="260"/>
    </row>
    <row r="50" spans="1:9" ht="15" customHeight="1" x14ac:dyDescent="0.25">
      <c r="A50" s="258"/>
      <c r="B50" s="259"/>
      <c r="C50" s="259"/>
      <c r="D50" s="259"/>
      <c r="E50" s="259"/>
      <c r="F50" s="259"/>
      <c r="G50" s="259"/>
      <c r="H50" s="259"/>
      <c r="I50" s="260"/>
    </row>
    <row r="51" spans="1:9" ht="15" customHeight="1" x14ac:dyDescent="0.25">
      <c r="A51" s="258"/>
      <c r="B51" s="259"/>
      <c r="C51" s="259"/>
      <c r="D51" s="259"/>
      <c r="E51" s="259"/>
      <c r="F51" s="259"/>
      <c r="G51" s="259"/>
      <c r="H51" s="259"/>
      <c r="I51" s="260"/>
    </row>
    <row r="52" spans="1:9" ht="15" customHeight="1" x14ac:dyDescent="0.25">
      <c r="A52" s="261"/>
      <c r="B52" s="262"/>
      <c r="C52" s="262"/>
      <c r="D52" s="262"/>
      <c r="E52" s="262"/>
      <c r="F52" s="262"/>
      <c r="G52" s="262"/>
      <c r="H52" s="262"/>
      <c r="I52" s="263"/>
    </row>
    <row r="66" spans="6:6" ht="15" customHeight="1" x14ac:dyDescent="0.3">
      <c r="F66" s="24"/>
    </row>
  </sheetData>
  <mergeCells count="4">
    <mergeCell ref="A5:I27"/>
    <mergeCell ref="A31:I52"/>
    <mergeCell ref="K5:N14"/>
    <mergeCell ref="K31:N40"/>
  </mergeCells>
  <pageMargins left="0.75" right="0.75" top="1" bottom="1" header="0.5" footer="0.5"/>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3B8D6-394E-4947-97D6-6115CFE4ABA0}">
  <sheetPr>
    <tabColor rgb="FF7030A0"/>
  </sheetPr>
  <dimension ref="A1:J62"/>
  <sheetViews>
    <sheetView workbookViewId="0"/>
  </sheetViews>
  <sheetFormatPr defaultRowHeight="15" customHeight="1" x14ac:dyDescent="0.25"/>
  <cols>
    <col min="6" max="6" width="11.1796875" customWidth="1"/>
    <col min="7" max="7" width="11.81640625" customWidth="1"/>
    <col min="8" max="8" width="11.453125" customWidth="1"/>
  </cols>
  <sheetData>
    <row r="1" spans="1:10" ht="15.65" customHeight="1" x14ac:dyDescent="0.35">
      <c r="A1" s="98">
        <v>2022</v>
      </c>
      <c r="B1" s="105" t="s">
        <v>140</v>
      </c>
      <c r="C1" s="105"/>
      <c r="D1" s="105"/>
      <c r="E1" s="105"/>
      <c r="F1" s="105"/>
      <c r="G1" s="105"/>
      <c r="H1" s="105"/>
      <c r="I1" s="105"/>
      <c r="J1" s="105"/>
    </row>
    <row r="2" spans="1:10" ht="8.25" customHeight="1" x14ac:dyDescent="0.25"/>
    <row r="3" spans="1:10" ht="13.75" customHeight="1" x14ac:dyDescent="0.3">
      <c r="A3" s="24" t="s">
        <v>496</v>
      </c>
      <c r="F3" s="24" t="s">
        <v>141</v>
      </c>
      <c r="G3" s="268" t="s">
        <v>503</v>
      </c>
      <c r="H3" s="268"/>
      <c r="I3" s="268"/>
    </row>
    <row r="4" spans="1:10" ht="13.75" customHeight="1" x14ac:dyDescent="0.3">
      <c r="F4" s="24" t="s">
        <v>143</v>
      </c>
      <c r="G4" s="24" t="s">
        <v>144</v>
      </c>
    </row>
    <row r="5" spans="1:10" ht="23.15" customHeight="1" x14ac:dyDescent="0.3">
      <c r="A5" s="24" t="s">
        <v>142</v>
      </c>
      <c r="B5" s="271" t="s">
        <v>497</v>
      </c>
      <c r="C5" s="271"/>
      <c r="D5" s="271"/>
      <c r="E5" s="271"/>
    </row>
    <row r="6" spans="1:10" ht="15.75" customHeight="1" x14ac:dyDescent="0.3">
      <c r="A6" s="24" t="s">
        <v>145</v>
      </c>
      <c r="D6" s="269">
        <v>44562</v>
      </c>
      <c r="E6" s="269"/>
      <c r="F6" s="111" t="s">
        <v>146</v>
      </c>
      <c r="G6" s="269">
        <v>44926</v>
      </c>
      <c r="H6" s="269"/>
    </row>
    <row r="7" spans="1:10" ht="7.5" customHeight="1" x14ac:dyDescent="0.25"/>
    <row r="8" spans="1:10" ht="15.65" customHeight="1" x14ac:dyDescent="0.35">
      <c r="A8" s="66" t="s">
        <v>139</v>
      </c>
      <c r="B8" s="106" t="s">
        <v>147</v>
      </c>
      <c r="C8" s="109"/>
      <c r="D8" s="109"/>
      <c r="E8" s="109"/>
      <c r="F8" s="109"/>
      <c r="G8" s="109"/>
    </row>
    <row r="9" spans="1:10" ht="28.5" customHeight="1" x14ac:dyDescent="0.25">
      <c r="A9" s="270" t="s">
        <v>148</v>
      </c>
      <c r="B9" s="270"/>
      <c r="C9" s="270" t="s">
        <v>149</v>
      </c>
      <c r="D9" s="270"/>
      <c r="E9" s="270" t="s">
        <v>150</v>
      </c>
      <c r="F9" s="270"/>
      <c r="G9" s="270" t="s">
        <v>151</v>
      </c>
      <c r="H9" s="270"/>
      <c r="I9" s="270" t="s">
        <v>152</v>
      </c>
      <c r="J9" s="270"/>
    </row>
    <row r="10" spans="1:10" ht="14.25" customHeight="1" x14ac:dyDescent="0.25">
      <c r="A10" s="264" t="s">
        <v>153</v>
      </c>
      <c r="B10" s="264"/>
      <c r="C10" s="264"/>
      <c r="D10" s="264"/>
      <c r="E10" s="264"/>
      <c r="F10" s="264"/>
      <c r="G10" s="264"/>
      <c r="H10" s="264"/>
      <c r="I10" s="264"/>
      <c r="J10" s="264"/>
    </row>
    <row r="11" spans="1:10" ht="14.25" customHeight="1" x14ac:dyDescent="0.25">
      <c r="A11" s="264" t="s">
        <v>154</v>
      </c>
      <c r="B11" s="264"/>
      <c r="C11" s="265" t="s">
        <v>484</v>
      </c>
      <c r="D11" s="265"/>
      <c r="E11" s="266">
        <v>13763</v>
      </c>
      <c r="F11" s="266"/>
      <c r="G11" s="266"/>
      <c r="H11" s="266"/>
      <c r="I11" s="267">
        <f>E11/'Operational Data'!G21</f>
        <v>2.8160743150614859E-2</v>
      </c>
      <c r="J11" s="267"/>
    </row>
    <row r="12" spans="1:10" ht="14.25" customHeight="1" x14ac:dyDescent="0.25">
      <c r="A12" s="264" t="s">
        <v>155</v>
      </c>
      <c r="B12" s="264"/>
      <c r="C12" s="265"/>
      <c r="D12" s="265"/>
      <c r="E12" s="266"/>
      <c r="F12" s="266"/>
      <c r="G12" s="266"/>
      <c r="H12" s="266"/>
      <c r="I12" s="267" t="s">
        <v>82</v>
      </c>
      <c r="J12" s="267"/>
    </row>
    <row r="13" spans="1:10" ht="14.25" customHeight="1" x14ac:dyDescent="0.25">
      <c r="A13" s="272"/>
      <c r="B13" s="272"/>
      <c r="C13" s="265"/>
      <c r="D13" s="265"/>
      <c r="E13" s="266"/>
      <c r="F13" s="266"/>
      <c r="G13" s="266"/>
      <c r="H13" s="266"/>
      <c r="I13" s="267" t="s">
        <v>82</v>
      </c>
      <c r="J13" s="267"/>
    </row>
    <row r="14" spans="1:10" ht="14.25" customHeight="1" x14ac:dyDescent="0.25">
      <c r="A14" s="272"/>
      <c r="B14" s="272"/>
      <c r="C14" s="265"/>
      <c r="D14" s="265"/>
      <c r="E14" s="266"/>
      <c r="F14" s="266"/>
      <c r="G14" s="266"/>
      <c r="H14" s="266"/>
      <c r="I14" s="267" t="s">
        <v>82</v>
      </c>
      <c r="J14" s="267"/>
    </row>
    <row r="15" spans="1:10" ht="14.25" customHeight="1" x14ac:dyDescent="0.25">
      <c r="A15" s="278" t="s">
        <v>156</v>
      </c>
      <c r="B15" s="278"/>
      <c r="C15" s="278"/>
      <c r="D15" s="278"/>
      <c r="E15" s="279">
        <f>E11</f>
        <v>13763</v>
      </c>
      <c r="F15" s="279"/>
      <c r="G15" s="279">
        <v>0</v>
      </c>
      <c r="H15" s="279"/>
      <c r="I15" s="267">
        <f>E15/'Operational Data'!G21</f>
        <v>2.8160743150614859E-2</v>
      </c>
      <c r="J15" s="267"/>
    </row>
    <row r="16" spans="1:10" ht="14.25" customHeight="1" x14ac:dyDescent="0.25">
      <c r="A16" s="273"/>
      <c r="B16" s="274"/>
      <c r="C16" s="274"/>
      <c r="D16" s="274"/>
      <c r="E16" s="275"/>
      <c r="F16" s="275"/>
      <c r="G16" s="275"/>
      <c r="H16" s="275"/>
      <c r="I16" s="276"/>
      <c r="J16" s="277"/>
    </row>
    <row r="17" spans="1:10" ht="14.25" customHeight="1" thickBot="1" x14ac:dyDescent="0.3">
      <c r="A17" s="278" t="s">
        <v>157</v>
      </c>
      <c r="B17" s="278"/>
      <c r="C17" s="278"/>
      <c r="D17" s="278"/>
      <c r="E17" s="278"/>
      <c r="F17" s="278"/>
      <c r="G17" s="278"/>
      <c r="H17" s="278"/>
      <c r="I17" s="278"/>
      <c r="J17" s="278"/>
    </row>
    <row r="18" spans="1:10" ht="14.25" customHeight="1" thickBot="1" x14ac:dyDescent="0.3">
      <c r="A18" s="264" t="s">
        <v>155</v>
      </c>
      <c r="B18" s="264"/>
      <c r="C18" s="280" t="s">
        <v>485</v>
      </c>
      <c r="D18" s="281"/>
      <c r="E18" s="266"/>
      <c r="F18" s="266"/>
      <c r="G18" s="266">
        <v>84046</v>
      </c>
      <c r="H18" s="266"/>
      <c r="I18" s="267">
        <f>G18/'Operational Data'!G21</f>
        <v>0.17196816238004625</v>
      </c>
      <c r="J18" s="267"/>
    </row>
    <row r="19" spans="1:10" ht="14.25" customHeight="1" thickBot="1" x14ac:dyDescent="0.3">
      <c r="A19" s="264" t="s">
        <v>158</v>
      </c>
      <c r="B19" s="264"/>
      <c r="C19" s="194" t="s">
        <v>486</v>
      </c>
      <c r="D19" s="194"/>
      <c r="E19" s="266"/>
      <c r="F19" s="266"/>
      <c r="G19" s="266">
        <v>9091</v>
      </c>
      <c r="H19" s="266"/>
      <c r="I19" s="267">
        <f>G19/'Operational Data'!G21</f>
        <v>1.8601272686350336E-2</v>
      </c>
      <c r="J19" s="267"/>
    </row>
    <row r="20" spans="1:10" ht="14.25" customHeight="1" x14ac:dyDescent="0.25">
      <c r="A20" s="264" t="s">
        <v>159</v>
      </c>
      <c r="B20" s="264"/>
      <c r="C20" s="265" t="s">
        <v>82</v>
      </c>
      <c r="D20" s="265"/>
      <c r="E20" s="266" t="s">
        <v>82</v>
      </c>
      <c r="F20" s="266"/>
      <c r="G20" s="266" t="s">
        <v>82</v>
      </c>
      <c r="H20" s="266"/>
      <c r="I20" s="267" t="s">
        <v>82</v>
      </c>
      <c r="J20" s="267"/>
    </row>
    <row r="21" spans="1:10" ht="14.25" customHeight="1" x14ac:dyDescent="0.25">
      <c r="A21" s="282"/>
      <c r="B21" s="282"/>
      <c r="C21" s="265"/>
      <c r="D21" s="265"/>
      <c r="E21" s="266"/>
      <c r="F21" s="266"/>
      <c r="G21" s="266"/>
      <c r="H21" s="266"/>
      <c r="I21" s="267" t="s">
        <v>82</v>
      </c>
      <c r="J21" s="267"/>
    </row>
    <row r="22" spans="1:10" ht="14.25" customHeight="1" x14ac:dyDescent="0.25">
      <c r="A22" s="282"/>
      <c r="B22" s="282"/>
      <c r="C22" s="265"/>
      <c r="D22" s="265"/>
      <c r="E22" s="266"/>
      <c r="F22" s="266"/>
      <c r="G22" s="266"/>
      <c r="H22" s="266"/>
      <c r="I22" s="267" t="s">
        <v>82</v>
      </c>
      <c r="J22" s="267"/>
    </row>
    <row r="23" spans="1:10" ht="14.25" customHeight="1" x14ac:dyDescent="0.25">
      <c r="A23" s="278" t="s">
        <v>160</v>
      </c>
      <c r="B23" s="278"/>
      <c r="C23" s="278"/>
      <c r="D23" s="278"/>
      <c r="E23" s="279">
        <v>0</v>
      </c>
      <c r="F23" s="279"/>
      <c r="G23" s="279">
        <f>G18+G19</f>
        <v>93137</v>
      </c>
      <c r="H23" s="279"/>
      <c r="I23" s="267">
        <f>G23/'Operational Data'!G21</f>
        <v>0.19056943506639659</v>
      </c>
      <c r="J23" s="267"/>
    </row>
    <row r="24" spans="1:10" ht="14.25" customHeight="1" x14ac:dyDescent="0.25">
      <c r="A24" s="292" t="s">
        <v>161</v>
      </c>
      <c r="B24" s="292"/>
      <c r="C24" s="292"/>
      <c r="D24" s="292"/>
      <c r="E24" s="293">
        <f>E15</f>
        <v>13763</v>
      </c>
      <c r="F24" s="293"/>
      <c r="G24" s="293">
        <f>G23</f>
        <v>93137</v>
      </c>
      <c r="H24" s="293"/>
      <c r="I24" s="267">
        <f>(E24+G24)/'Operational Data'!G21</f>
        <v>0.21873017821701143</v>
      </c>
      <c r="J24" s="267"/>
    </row>
    <row r="25" spans="1:10" ht="8.25" customHeight="1" x14ac:dyDescent="0.35">
      <c r="A25" s="118"/>
      <c r="B25" s="112"/>
      <c r="C25" s="112"/>
      <c r="D25" s="112"/>
      <c r="E25" s="112"/>
      <c r="F25" s="112"/>
      <c r="G25" s="112"/>
    </row>
    <row r="26" spans="1:10" ht="14.25" customHeight="1" x14ac:dyDescent="0.25">
      <c r="A26" s="294" t="s">
        <v>162</v>
      </c>
      <c r="B26" s="294"/>
      <c r="C26" s="294"/>
      <c r="D26" s="294"/>
      <c r="E26" s="294"/>
      <c r="F26" s="294"/>
      <c r="G26" s="294"/>
      <c r="H26" s="294"/>
      <c r="I26" s="294"/>
      <c r="J26" s="294"/>
    </row>
    <row r="27" spans="1:10" ht="14.25" customHeight="1" x14ac:dyDescent="0.25">
      <c r="A27" s="295" t="s">
        <v>487</v>
      </c>
      <c r="B27" s="295"/>
      <c r="C27" s="295"/>
      <c r="D27" s="295"/>
      <c r="E27" s="295"/>
      <c r="F27" s="295"/>
      <c r="G27" s="295"/>
      <c r="H27" s="295"/>
      <c r="I27" s="295"/>
      <c r="J27" s="295"/>
    </row>
    <row r="28" spans="1:10" ht="14.25" customHeight="1" x14ac:dyDescent="0.25">
      <c r="A28" s="295"/>
      <c r="B28" s="295"/>
      <c r="C28" s="295"/>
      <c r="D28" s="295"/>
      <c r="E28" s="295"/>
      <c r="F28" s="295"/>
      <c r="G28" s="295"/>
      <c r="H28" s="295"/>
      <c r="I28" s="295"/>
      <c r="J28" s="295"/>
    </row>
    <row r="29" spans="1:10" ht="14.25" customHeight="1" x14ac:dyDescent="0.25">
      <c r="A29" s="295"/>
      <c r="B29" s="295"/>
      <c r="C29" s="295"/>
      <c r="D29" s="295"/>
      <c r="E29" s="295"/>
      <c r="F29" s="295"/>
      <c r="G29" s="295"/>
      <c r="H29" s="295"/>
      <c r="I29" s="295"/>
      <c r="J29" s="295"/>
    </row>
    <row r="30" spans="1:10" ht="14.25" customHeight="1" x14ac:dyDescent="0.35">
      <c r="A30" s="119"/>
      <c r="B30" s="113"/>
      <c r="C30" s="113"/>
      <c r="D30" s="113"/>
      <c r="E30" s="113"/>
      <c r="F30" s="113"/>
      <c r="G30" s="113"/>
    </row>
    <row r="31" spans="1:10" ht="14.25" customHeight="1" x14ac:dyDescent="0.35">
      <c r="A31" s="120" t="s">
        <v>139</v>
      </c>
      <c r="B31" s="105" t="s">
        <v>163</v>
      </c>
      <c r="C31" s="105"/>
      <c r="D31" s="105"/>
      <c r="E31" s="106"/>
      <c r="F31" s="106"/>
    </row>
    <row r="32" spans="1:10" ht="24.75" customHeight="1" x14ac:dyDescent="0.25">
      <c r="A32" s="283" t="s">
        <v>164</v>
      </c>
      <c r="B32" s="284"/>
      <c r="C32" s="284"/>
      <c r="D32" s="285"/>
      <c r="E32" s="116" t="s">
        <v>165</v>
      </c>
      <c r="F32" s="114"/>
      <c r="G32" s="99" t="s">
        <v>70</v>
      </c>
      <c r="H32" s="286" t="s">
        <v>166</v>
      </c>
      <c r="I32" s="287"/>
      <c r="J32" s="100" t="s">
        <v>70</v>
      </c>
    </row>
    <row r="33" spans="1:10" ht="14.25" customHeight="1" x14ac:dyDescent="0.25">
      <c r="A33" s="273" t="s">
        <v>112</v>
      </c>
      <c r="B33" s="274"/>
      <c r="C33" s="274"/>
      <c r="D33" s="288"/>
      <c r="E33" s="289">
        <f>'Operational Data'!G42</f>
        <v>157608000</v>
      </c>
      <c r="F33" s="277"/>
      <c r="G33" s="102" t="s">
        <v>167</v>
      </c>
      <c r="H33" s="290">
        <f>IF(E33&gt;0,E33/'Operational Data'!$G$21,"-")</f>
        <v>322.48480756245777</v>
      </c>
      <c r="I33" s="291"/>
      <c r="J33" s="102" t="s">
        <v>168</v>
      </c>
    </row>
    <row r="34" spans="1:10" ht="14.25" customHeight="1" x14ac:dyDescent="0.25">
      <c r="A34" s="273" t="s">
        <v>169</v>
      </c>
      <c r="B34" s="274"/>
      <c r="C34" s="274"/>
      <c r="D34" s="288"/>
      <c r="E34" s="289">
        <f>'Operational Data'!G43</f>
        <v>790003000</v>
      </c>
      <c r="F34" s="277"/>
      <c r="G34" s="102" t="s">
        <v>167</v>
      </c>
      <c r="H34" s="290">
        <f>IF(E34&gt;0,E34/'Operational Data'!$G$21,"-")</f>
        <v>1616.4405704581261</v>
      </c>
      <c r="I34" s="291"/>
      <c r="J34" s="102" t="s">
        <v>168</v>
      </c>
    </row>
    <row r="35" spans="1:10" ht="14.25" customHeight="1" x14ac:dyDescent="0.25">
      <c r="A35" s="273" t="s">
        <v>170</v>
      </c>
      <c r="B35" s="274"/>
      <c r="C35" s="274"/>
      <c r="D35" s="288"/>
      <c r="E35" s="289">
        <f>'Operational Data'!G45</f>
        <v>489450</v>
      </c>
      <c r="F35" s="277"/>
      <c r="G35" s="102" t="s">
        <v>171</v>
      </c>
      <c r="H35" s="290">
        <f>IF(E35&gt;0,E35/'Operational Data'!$G$21,"-")</f>
        <v>1.0014732060646983</v>
      </c>
      <c r="I35" s="291"/>
      <c r="J35" s="102" t="s">
        <v>172</v>
      </c>
    </row>
    <row r="36" spans="1:10" ht="14.25" customHeight="1" x14ac:dyDescent="0.25">
      <c r="A36" s="273" t="s">
        <v>119</v>
      </c>
      <c r="B36" s="274"/>
      <c r="C36" s="274"/>
      <c r="D36" s="288"/>
      <c r="E36" s="289">
        <f>'Operational Data'!G46</f>
        <v>287920</v>
      </c>
      <c r="F36" s="277"/>
      <c r="G36" s="102" t="s">
        <v>171</v>
      </c>
      <c r="H36" s="290">
        <f>IF(E36&gt;0,E36/'Operational Data'!$G$21,"-")</f>
        <v>0.58911873631657563</v>
      </c>
      <c r="I36" s="291"/>
      <c r="J36" s="102" t="s">
        <v>172</v>
      </c>
    </row>
    <row r="37" spans="1:10" ht="14.25" customHeight="1" x14ac:dyDescent="0.25">
      <c r="A37" s="273" t="s">
        <v>173</v>
      </c>
      <c r="B37" s="274"/>
      <c r="C37" s="274"/>
      <c r="D37" s="288"/>
      <c r="E37" s="289">
        <f>'Operational Data'!G47</f>
        <v>4259560</v>
      </c>
      <c r="F37" s="277"/>
      <c r="G37" s="102" t="s">
        <v>171</v>
      </c>
      <c r="H37" s="290">
        <f>IF(E37&gt;0,E37/'Operational Data'!$G$21,"-")</f>
        <v>8.7155689235365124</v>
      </c>
      <c r="I37" s="291"/>
      <c r="J37" s="102" t="s">
        <v>172</v>
      </c>
    </row>
    <row r="38" spans="1:10" ht="14.25" customHeight="1" x14ac:dyDescent="0.25">
      <c r="A38" s="296"/>
      <c r="B38" s="297"/>
      <c r="C38" s="297"/>
      <c r="D38" s="298"/>
      <c r="E38" s="299"/>
      <c r="F38" s="300"/>
      <c r="G38" s="104"/>
      <c r="H38" s="301"/>
      <c r="I38" s="302"/>
      <c r="J38" s="104"/>
    </row>
    <row r="39" spans="1:10" ht="14.25" customHeight="1" x14ac:dyDescent="0.25">
      <c r="A39" s="294" t="s">
        <v>162</v>
      </c>
      <c r="B39" s="294"/>
      <c r="C39" s="294"/>
      <c r="D39" s="294"/>
      <c r="E39" s="294"/>
      <c r="F39" s="294"/>
      <c r="G39" s="294"/>
      <c r="H39" s="294"/>
      <c r="I39" s="294"/>
      <c r="J39" s="294"/>
    </row>
    <row r="40" spans="1:10" ht="14.25" customHeight="1" x14ac:dyDescent="0.25">
      <c r="A40" s="295"/>
      <c r="B40" s="295"/>
      <c r="C40" s="295"/>
      <c r="D40" s="295"/>
      <c r="E40" s="295"/>
      <c r="F40" s="295"/>
      <c r="G40" s="295"/>
      <c r="H40" s="295"/>
      <c r="I40" s="295"/>
      <c r="J40" s="295"/>
    </row>
    <row r="41" spans="1:10" ht="14.25" customHeight="1" x14ac:dyDescent="0.25">
      <c r="A41" s="295"/>
      <c r="B41" s="295"/>
      <c r="C41" s="295"/>
      <c r="D41" s="295"/>
      <c r="E41" s="295"/>
      <c r="F41" s="295"/>
      <c r="G41" s="295"/>
      <c r="H41" s="295"/>
      <c r="I41" s="295"/>
      <c r="J41" s="295"/>
    </row>
    <row r="42" spans="1:10" ht="14.25" customHeight="1" x14ac:dyDescent="0.25">
      <c r="A42" s="107"/>
      <c r="B42" s="107"/>
      <c r="C42" s="107"/>
      <c r="D42" s="107"/>
      <c r="E42" s="107"/>
      <c r="F42" s="107"/>
      <c r="G42" s="107"/>
      <c r="H42" s="107"/>
      <c r="I42" s="107"/>
      <c r="J42" s="107"/>
    </row>
    <row r="43" spans="1:10" ht="14.25" customHeight="1" x14ac:dyDescent="0.35">
      <c r="A43" s="106" t="s">
        <v>139</v>
      </c>
      <c r="B43" s="106" t="s">
        <v>174</v>
      </c>
      <c r="C43" s="106"/>
      <c r="D43" s="106"/>
      <c r="E43" s="106"/>
      <c r="F43" s="106"/>
      <c r="G43" s="28"/>
    </row>
    <row r="44" spans="1:10" ht="14.25" customHeight="1" x14ac:dyDescent="0.25">
      <c r="A44" s="303" t="s">
        <v>175</v>
      </c>
      <c r="B44" s="303"/>
      <c r="C44" s="303" t="s">
        <v>176</v>
      </c>
      <c r="D44" s="303"/>
      <c r="E44" s="303"/>
      <c r="F44" s="303"/>
      <c r="G44" s="303"/>
      <c r="H44" s="303"/>
      <c r="I44" s="303"/>
      <c r="J44" s="303"/>
    </row>
    <row r="45" spans="1:10" ht="14.25" customHeight="1" x14ac:dyDescent="0.25">
      <c r="A45" s="100"/>
      <c r="B45" s="100"/>
      <c r="C45" s="99" t="s">
        <v>177</v>
      </c>
      <c r="D45" s="99" t="s">
        <v>178</v>
      </c>
      <c r="E45" s="99" t="s">
        <v>179</v>
      </c>
      <c r="F45" s="99" t="s">
        <v>180</v>
      </c>
      <c r="G45" s="99" t="s">
        <v>181</v>
      </c>
      <c r="H45" s="99"/>
      <c r="I45" s="99" t="s">
        <v>182</v>
      </c>
      <c r="J45" s="99" t="s">
        <v>183</v>
      </c>
    </row>
    <row r="46" spans="1:10" ht="31.5" customHeight="1" x14ac:dyDescent="0.35">
      <c r="A46" s="264" t="s">
        <v>184</v>
      </c>
      <c r="B46" s="264"/>
      <c r="C46" s="117">
        <v>8760</v>
      </c>
      <c r="D46" s="117">
        <v>8760</v>
      </c>
      <c r="E46" s="117"/>
      <c r="F46" s="108"/>
      <c r="G46" s="108"/>
      <c r="H46" s="108"/>
      <c r="I46" s="108"/>
      <c r="J46" s="108"/>
    </row>
    <row r="47" spans="1:10" ht="43.5" customHeight="1" x14ac:dyDescent="0.35">
      <c r="A47" s="264" t="s">
        <v>185</v>
      </c>
      <c r="B47" s="264"/>
      <c r="C47" s="117"/>
      <c r="D47" s="117"/>
      <c r="E47" s="117"/>
      <c r="F47" s="108"/>
      <c r="G47" s="108"/>
      <c r="H47" s="108"/>
      <c r="I47" s="108"/>
      <c r="J47" s="108"/>
    </row>
    <row r="48" spans="1:10" ht="42.75" customHeight="1" x14ac:dyDescent="0.35">
      <c r="A48" s="264" t="s">
        <v>186</v>
      </c>
      <c r="B48" s="264"/>
      <c r="C48" s="117"/>
      <c r="D48" s="117"/>
      <c r="E48" s="117"/>
      <c r="F48" s="108"/>
      <c r="G48" s="108"/>
      <c r="H48" s="108"/>
      <c r="I48" s="108"/>
      <c r="J48" s="108"/>
    </row>
    <row r="49" spans="1:10" ht="8.25" customHeight="1" x14ac:dyDescent="0.25"/>
    <row r="50" spans="1:10" ht="15" customHeight="1" x14ac:dyDescent="0.25">
      <c r="A50" s="294" t="s">
        <v>162</v>
      </c>
      <c r="B50" s="294"/>
      <c r="C50" s="294"/>
      <c r="D50" s="294"/>
      <c r="E50" s="294"/>
      <c r="F50" s="294"/>
      <c r="G50" s="294"/>
      <c r="H50" s="294"/>
      <c r="I50" s="294"/>
      <c r="J50" s="294"/>
    </row>
    <row r="51" spans="1:10" ht="15" customHeight="1" x14ac:dyDescent="0.25">
      <c r="A51" s="295"/>
      <c r="B51" s="295"/>
      <c r="C51" s="295"/>
      <c r="D51" s="295"/>
      <c r="E51" s="295"/>
      <c r="F51" s="295"/>
      <c r="G51" s="295"/>
      <c r="H51" s="295"/>
      <c r="I51" s="295"/>
      <c r="J51" s="295"/>
    </row>
    <row r="52" spans="1:10" ht="15" customHeight="1" x14ac:dyDescent="0.25">
      <c r="A52" s="295"/>
      <c r="B52" s="295"/>
      <c r="C52" s="295"/>
      <c r="D52" s="295"/>
      <c r="E52" s="295"/>
      <c r="F52" s="295"/>
      <c r="G52" s="295"/>
      <c r="H52" s="295"/>
      <c r="I52" s="295"/>
      <c r="J52" s="295"/>
    </row>
    <row r="54" spans="1:10" ht="15" customHeight="1" x14ac:dyDescent="0.3">
      <c r="A54" s="24" t="s">
        <v>187</v>
      </c>
      <c r="B54" s="110" t="s">
        <v>505</v>
      </c>
      <c r="C54" s="110"/>
      <c r="D54" s="110"/>
      <c r="E54" s="110"/>
      <c r="F54" s="24"/>
      <c r="G54" s="24" t="s">
        <v>188</v>
      </c>
      <c r="H54" s="198">
        <v>44953</v>
      </c>
      <c r="I54" s="110"/>
    </row>
    <row r="62" spans="1:10" ht="15" customHeight="1" x14ac:dyDescent="0.3">
      <c r="F62" s="24"/>
    </row>
  </sheetData>
  <mergeCells count="103">
    <mergeCell ref="A48:B48"/>
    <mergeCell ref="A50:J50"/>
    <mergeCell ref="A51:J52"/>
    <mergeCell ref="A39:J39"/>
    <mergeCell ref="A40:J41"/>
    <mergeCell ref="A44:B44"/>
    <mergeCell ref="C44:J44"/>
    <mergeCell ref="A46:B46"/>
    <mergeCell ref="A47:B47"/>
    <mergeCell ref="A37:D37"/>
    <mergeCell ref="E37:F37"/>
    <mergeCell ref="H37:I37"/>
    <mergeCell ref="A38:D38"/>
    <mergeCell ref="E38:F38"/>
    <mergeCell ref="H38:I38"/>
    <mergeCell ref="A35:D35"/>
    <mergeCell ref="E35:F35"/>
    <mergeCell ref="H35:I35"/>
    <mergeCell ref="A36:D36"/>
    <mergeCell ref="E36:F36"/>
    <mergeCell ref="H36:I36"/>
    <mergeCell ref="A32:D32"/>
    <mergeCell ref="H32:I32"/>
    <mergeCell ref="A33:D33"/>
    <mergeCell ref="E33:F33"/>
    <mergeCell ref="H33:I33"/>
    <mergeCell ref="A34:D34"/>
    <mergeCell ref="E34:F34"/>
    <mergeCell ref="H34:I34"/>
    <mergeCell ref="A24:D24"/>
    <mergeCell ref="E24:F24"/>
    <mergeCell ref="G24:H24"/>
    <mergeCell ref="I24:J24"/>
    <mergeCell ref="A26:J26"/>
    <mergeCell ref="A27:J29"/>
    <mergeCell ref="A22:B22"/>
    <mergeCell ref="C22:D22"/>
    <mergeCell ref="E22:F22"/>
    <mergeCell ref="G22:H22"/>
    <mergeCell ref="I22:J22"/>
    <mergeCell ref="A23:D23"/>
    <mergeCell ref="E23:F23"/>
    <mergeCell ref="G23:H23"/>
    <mergeCell ref="I23:J23"/>
    <mergeCell ref="A20:B20"/>
    <mergeCell ref="C20:D20"/>
    <mergeCell ref="E20:F20"/>
    <mergeCell ref="G20:H20"/>
    <mergeCell ref="I20:J20"/>
    <mergeCell ref="A21:B21"/>
    <mergeCell ref="C21:D21"/>
    <mergeCell ref="E21:F21"/>
    <mergeCell ref="G21:H21"/>
    <mergeCell ref="I21:J21"/>
    <mergeCell ref="A18:B18"/>
    <mergeCell ref="C18:D18"/>
    <mergeCell ref="E18:F18"/>
    <mergeCell ref="G18:H18"/>
    <mergeCell ref="I18:J18"/>
    <mergeCell ref="A19:B19"/>
    <mergeCell ref="E19:F19"/>
    <mergeCell ref="G19:H19"/>
    <mergeCell ref="I19:J19"/>
    <mergeCell ref="A16:B16"/>
    <mergeCell ref="C16:D16"/>
    <mergeCell ref="E16:F16"/>
    <mergeCell ref="G16:H16"/>
    <mergeCell ref="I16:J16"/>
    <mergeCell ref="A17:J17"/>
    <mergeCell ref="A14:B14"/>
    <mergeCell ref="C14:D14"/>
    <mergeCell ref="E14:F14"/>
    <mergeCell ref="G14:H14"/>
    <mergeCell ref="I14:J14"/>
    <mergeCell ref="A15:D15"/>
    <mergeCell ref="E15:F15"/>
    <mergeCell ref="G15:H15"/>
    <mergeCell ref="I15:J15"/>
    <mergeCell ref="A12:B12"/>
    <mergeCell ref="C12:D12"/>
    <mergeCell ref="E12:F12"/>
    <mergeCell ref="G12:H12"/>
    <mergeCell ref="I12:J12"/>
    <mergeCell ref="A13:B13"/>
    <mergeCell ref="C13:D13"/>
    <mergeCell ref="E13:F13"/>
    <mergeCell ref="G13:H13"/>
    <mergeCell ref="I13:J13"/>
    <mergeCell ref="A10:J10"/>
    <mergeCell ref="A11:B11"/>
    <mergeCell ref="C11:D11"/>
    <mergeCell ref="E11:F11"/>
    <mergeCell ref="G11:H11"/>
    <mergeCell ref="I11:J11"/>
    <mergeCell ref="G3:I3"/>
    <mergeCell ref="D6:E6"/>
    <mergeCell ref="G6:H6"/>
    <mergeCell ref="A9:B9"/>
    <mergeCell ref="C9:D9"/>
    <mergeCell ref="E9:F9"/>
    <mergeCell ref="G9:H9"/>
    <mergeCell ref="I9:J9"/>
    <mergeCell ref="B5:E5"/>
  </mergeCells>
  <pageMargins left="0.75" right="0.75" top="1" bottom="1" header="0.5" footer="0.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B2187-05E0-427C-A9C7-759B0D7DEA49}">
  <sheetPr>
    <tabColor rgb="FF7030A0"/>
  </sheetPr>
  <dimension ref="A1:J64"/>
  <sheetViews>
    <sheetView workbookViewId="0"/>
  </sheetViews>
  <sheetFormatPr defaultRowHeight="15" customHeight="1" x14ac:dyDescent="0.25"/>
  <cols>
    <col min="1" max="1" width="9.453125" customWidth="1"/>
    <col min="7" max="7" width="14.81640625" customWidth="1"/>
    <col min="8" max="8" width="10.54296875" customWidth="1"/>
  </cols>
  <sheetData>
    <row r="1" spans="1:10" ht="15.65" customHeight="1" x14ac:dyDescent="0.35">
      <c r="A1" s="98">
        <v>2022</v>
      </c>
      <c r="B1" s="105" t="s">
        <v>189</v>
      </c>
      <c r="C1" s="105"/>
      <c r="D1" s="105"/>
      <c r="E1" s="105"/>
      <c r="F1" s="105"/>
      <c r="G1" s="105"/>
      <c r="H1" s="105"/>
      <c r="I1" s="105"/>
      <c r="J1" s="105"/>
    </row>
    <row r="3" spans="1:10" ht="15" customHeight="1" x14ac:dyDescent="0.3">
      <c r="A3" s="24" t="s">
        <v>496</v>
      </c>
      <c r="F3" s="24" t="s">
        <v>141</v>
      </c>
      <c r="G3" s="304" t="s">
        <v>503</v>
      </c>
      <c r="H3" s="304"/>
      <c r="I3" s="304"/>
    </row>
    <row r="4" spans="1:10" ht="13.75" customHeight="1" x14ac:dyDescent="0.25"/>
    <row r="5" spans="1:10" ht="13.75" customHeight="1" x14ac:dyDescent="0.3">
      <c r="A5" s="24" t="s">
        <v>142</v>
      </c>
      <c r="B5" s="271" t="s">
        <v>497</v>
      </c>
      <c r="C5" s="271"/>
      <c r="D5" s="271"/>
      <c r="E5" s="271"/>
      <c r="F5" s="24" t="s">
        <v>143</v>
      </c>
      <c r="G5" s="24" t="s">
        <v>190</v>
      </c>
    </row>
    <row r="6" spans="1:10" ht="13.75" customHeight="1" x14ac:dyDescent="0.25"/>
    <row r="7" spans="1:10" ht="15.75" customHeight="1" x14ac:dyDescent="0.3">
      <c r="A7" s="24" t="s">
        <v>145</v>
      </c>
      <c r="D7" s="305">
        <v>44562</v>
      </c>
      <c r="E7" s="305"/>
      <c r="F7" s="111" t="s">
        <v>146</v>
      </c>
      <c r="G7" s="305">
        <v>44926</v>
      </c>
      <c r="H7" s="305"/>
    </row>
    <row r="8" spans="1:10" ht="14.5" customHeight="1" x14ac:dyDescent="0.35">
      <c r="B8" s="109"/>
      <c r="C8" s="109"/>
      <c r="D8" s="109"/>
    </row>
    <row r="9" spans="1:10" ht="37.5" customHeight="1" x14ac:dyDescent="0.25">
      <c r="A9" s="306" t="s">
        <v>191</v>
      </c>
      <c r="B9" s="306"/>
      <c r="C9" s="306"/>
      <c r="D9" s="307" t="s">
        <v>192</v>
      </c>
      <c r="E9" s="307"/>
      <c r="F9" s="182" t="s">
        <v>70</v>
      </c>
      <c r="G9" s="306" t="s">
        <v>193</v>
      </c>
      <c r="H9" s="306"/>
      <c r="I9" s="306"/>
    </row>
    <row r="10" spans="1:10" ht="24.75" customHeight="1" x14ac:dyDescent="0.25">
      <c r="A10" s="264" t="s">
        <v>194</v>
      </c>
      <c r="B10" s="264"/>
      <c r="C10" s="264"/>
      <c r="D10" s="308">
        <f>'Operational Data'!G24</f>
        <v>247481</v>
      </c>
      <c r="E10" s="308"/>
      <c r="F10" s="122" t="s">
        <v>96</v>
      </c>
      <c r="G10" s="309">
        <f>'Operational Data'!H24</f>
        <v>506.37570846888877</v>
      </c>
      <c r="H10" s="309"/>
      <c r="I10" s="309"/>
    </row>
    <row r="11" spans="1:10" ht="24.75" customHeight="1" x14ac:dyDescent="0.25">
      <c r="A11" s="264" t="s">
        <v>195</v>
      </c>
      <c r="B11" s="264"/>
      <c r="C11" s="264"/>
      <c r="D11" s="310">
        <f>'Operational Data'!G27</f>
        <v>434</v>
      </c>
      <c r="E11" s="310"/>
      <c r="F11" s="122" t="s">
        <v>96</v>
      </c>
      <c r="G11" s="309">
        <f>'Operational Data'!H27</f>
        <v>0.88801587788758618</v>
      </c>
      <c r="H11" s="309"/>
      <c r="I11" s="309"/>
    </row>
    <row r="12" spans="1:10" ht="24.75" customHeight="1" x14ac:dyDescent="0.25">
      <c r="A12" s="264" t="s">
        <v>196</v>
      </c>
      <c r="B12" s="264"/>
      <c r="C12" s="264"/>
      <c r="D12" s="308">
        <f>'Operational Data'!G25</f>
        <v>210388</v>
      </c>
      <c r="E12" s="308"/>
      <c r="F12" s="122" t="s">
        <v>96</v>
      </c>
      <c r="G12" s="309">
        <f>'Operational Data'!H25</f>
        <v>430.47899658298036</v>
      </c>
      <c r="H12" s="309"/>
      <c r="I12" s="309"/>
    </row>
    <row r="13" spans="1:10" ht="24.75" customHeight="1" x14ac:dyDescent="0.25">
      <c r="A13" s="264" t="s">
        <v>197</v>
      </c>
      <c r="B13" s="264"/>
      <c r="C13" s="264"/>
      <c r="D13" s="311"/>
      <c r="E13" s="311"/>
      <c r="F13" s="122" t="s">
        <v>78</v>
      </c>
      <c r="G13" s="312"/>
      <c r="H13" s="312"/>
      <c r="I13" s="312"/>
    </row>
    <row r="14" spans="1:10" ht="24.75" customHeight="1" x14ac:dyDescent="0.25">
      <c r="A14" s="264" t="s">
        <v>198</v>
      </c>
      <c r="B14" s="264"/>
      <c r="C14" s="264"/>
      <c r="D14" s="308">
        <f>'Operational Data'!G30</f>
        <v>0</v>
      </c>
      <c r="E14" s="308"/>
      <c r="F14" s="122" t="s">
        <v>199</v>
      </c>
      <c r="G14" s="309" t="str">
        <f>'Operational Data'!H30</f>
        <v>-</v>
      </c>
      <c r="H14" s="309"/>
      <c r="I14" s="309"/>
    </row>
    <row r="15" spans="1:10" ht="24.75" customHeight="1" x14ac:dyDescent="0.25">
      <c r="A15" s="272"/>
      <c r="B15" s="272"/>
      <c r="C15" s="272"/>
      <c r="D15" s="272"/>
      <c r="E15" s="272"/>
      <c r="F15" s="115"/>
      <c r="G15" s="217"/>
      <c r="H15" s="217"/>
      <c r="I15" s="217"/>
    </row>
    <row r="16" spans="1:10" ht="24.75" customHeight="1" x14ac:dyDescent="0.25">
      <c r="A16" s="272"/>
      <c r="B16" s="272"/>
      <c r="C16" s="272"/>
      <c r="D16" s="272"/>
      <c r="E16" s="272"/>
      <c r="F16" s="115"/>
      <c r="G16" s="217"/>
      <c r="H16" s="217"/>
      <c r="I16" s="217"/>
    </row>
    <row r="17" spans="1:9" ht="14.5" customHeight="1" x14ac:dyDescent="0.35">
      <c r="A17" s="121"/>
      <c r="B17" s="112"/>
      <c r="C17" s="112"/>
      <c r="D17" s="112"/>
    </row>
    <row r="18" spans="1:9" ht="24" customHeight="1" x14ac:dyDescent="0.25">
      <c r="A18" s="294" t="s">
        <v>162</v>
      </c>
      <c r="B18" s="294"/>
      <c r="C18" s="294"/>
      <c r="D18" s="294"/>
      <c r="E18" s="294"/>
      <c r="F18" s="294"/>
      <c r="G18" s="294"/>
      <c r="H18" s="294"/>
      <c r="I18" s="294"/>
    </row>
    <row r="19" spans="1:9" ht="13.75" customHeight="1" x14ac:dyDescent="0.25">
      <c r="A19" s="313"/>
      <c r="B19" s="313"/>
      <c r="C19" s="313"/>
      <c r="D19" s="313"/>
      <c r="E19" s="313"/>
      <c r="F19" s="313"/>
      <c r="G19" s="313"/>
      <c r="H19" s="313"/>
      <c r="I19" s="313"/>
    </row>
    <row r="20" spans="1:9" ht="13.75" customHeight="1" x14ac:dyDescent="0.25">
      <c r="A20" s="313"/>
      <c r="B20" s="313"/>
      <c r="C20" s="313"/>
      <c r="D20" s="313"/>
      <c r="E20" s="313"/>
      <c r="F20" s="313"/>
      <c r="G20" s="313"/>
      <c r="H20" s="313"/>
      <c r="I20" s="313"/>
    </row>
    <row r="21" spans="1:9" ht="13.75" customHeight="1" x14ac:dyDescent="0.25">
      <c r="A21" s="313"/>
      <c r="B21" s="313"/>
      <c r="C21" s="313"/>
      <c r="D21" s="313"/>
      <c r="E21" s="313"/>
      <c r="F21" s="313"/>
      <c r="G21" s="313"/>
      <c r="H21" s="313"/>
      <c r="I21" s="313"/>
    </row>
    <row r="22" spans="1:9" ht="13.75" customHeight="1" x14ac:dyDescent="0.25">
      <c r="A22" s="313"/>
      <c r="B22" s="313"/>
      <c r="C22" s="313"/>
      <c r="D22" s="313"/>
      <c r="E22" s="313"/>
      <c r="F22" s="313"/>
      <c r="G22" s="313"/>
      <c r="H22" s="313"/>
      <c r="I22" s="313"/>
    </row>
    <row r="23" spans="1:9" ht="13.75" customHeight="1" x14ac:dyDescent="0.25">
      <c r="A23" s="313"/>
      <c r="B23" s="313"/>
      <c r="C23" s="313"/>
      <c r="D23" s="313"/>
      <c r="E23" s="313"/>
      <c r="F23" s="313"/>
      <c r="G23" s="313"/>
      <c r="H23" s="313"/>
      <c r="I23" s="313"/>
    </row>
    <row r="24" spans="1:9" ht="13.75" customHeight="1" x14ac:dyDescent="0.25">
      <c r="A24" s="313"/>
      <c r="B24" s="313"/>
      <c r="C24" s="313"/>
      <c r="D24" s="313"/>
      <c r="E24" s="313"/>
      <c r="F24" s="313"/>
      <c r="G24" s="313"/>
      <c r="H24" s="313"/>
      <c r="I24" s="313"/>
    </row>
    <row r="25" spans="1:9" ht="13.75" customHeight="1" x14ac:dyDescent="0.25">
      <c r="A25" s="313"/>
      <c r="B25" s="313"/>
      <c r="C25" s="313"/>
      <c r="D25" s="313"/>
      <c r="E25" s="313"/>
      <c r="F25" s="313"/>
      <c r="G25" s="313"/>
      <c r="H25" s="313"/>
      <c r="I25" s="313"/>
    </row>
    <row r="26" spans="1:9" ht="13.75" customHeight="1" x14ac:dyDescent="0.25">
      <c r="A26" s="107"/>
      <c r="B26" s="107"/>
      <c r="C26" s="107"/>
      <c r="D26" s="107"/>
      <c r="E26" s="107"/>
      <c r="F26" s="107"/>
      <c r="G26" s="107"/>
      <c r="H26" s="107"/>
      <c r="I26" s="107"/>
    </row>
    <row r="27" spans="1:9" ht="13.75" customHeight="1" x14ac:dyDescent="0.25"/>
    <row r="28" spans="1:9" ht="13.75" customHeight="1" x14ac:dyDescent="0.25"/>
    <row r="29" spans="1:9" ht="15" customHeight="1" x14ac:dyDescent="0.3">
      <c r="A29" s="24" t="s">
        <v>187</v>
      </c>
      <c r="B29" s="110" t="s">
        <v>505</v>
      </c>
      <c r="C29" s="110"/>
      <c r="D29" s="110"/>
      <c r="E29" s="110"/>
      <c r="F29" s="24"/>
      <c r="G29" s="24" t="s">
        <v>188</v>
      </c>
      <c r="H29" s="198">
        <v>44953</v>
      </c>
      <c r="I29" s="110"/>
    </row>
    <row r="30" spans="1:9" ht="13.75" customHeight="1" x14ac:dyDescent="0.25"/>
    <row r="31" spans="1:9" ht="14.25" customHeight="1" x14ac:dyDescent="0.3">
      <c r="A31" s="24"/>
      <c r="B31" s="24"/>
      <c r="C31" s="24"/>
      <c r="D31" s="24"/>
      <c r="E31" s="24"/>
      <c r="F31" s="24"/>
      <c r="G31" s="24"/>
      <c r="H31" s="24"/>
      <c r="I31" s="24"/>
    </row>
    <row r="32" spans="1:9" ht="13.75" customHeight="1" x14ac:dyDescent="0.25"/>
    <row r="33" spans="1:9" ht="13.75" customHeight="1" x14ac:dyDescent="0.25"/>
    <row r="34" spans="1:9" ht="15" customHeight="1" x14ac:dyDescent="0.35">
      <c r="A34" s="2"/>
      <c r="B34" s="2"/>
      <c r="C34" s="2"/>
      <c r="D34" s="2"/>
      <c r="E34" s="2"/>
      <c r="F34" s="2"/>
      <c r="G34" s="2"/>
      <c r="H34" s="2"/>
      <c r="I34" s="2"/>
    </row>
    <row r="35" spans="1:9" ht="13.75" customHeight="1" x14ac:dyDescent="0.25"/>
    <row r="36" spans="1:9" ht="13.75" customHeight="1" x14ac:dyDescent="0.25"/>
    <row r="37" spans="1:9" ht="13.75" customHeight="1" x14ac:dyDescent="0.25"/>
    <row r="38" spans="1:9" ht="13.75" customHeight="1" x14ac:dyDescent="0.25"/>
    <row r="39" spans="1:9" ht="13.75" customHeight="1" x14ac:dyDescent="0.25"/>
    <row r="40" spans="1:9" ht="13.75" customHeight="1" x14ac:dyDescent="0.25"/>
    <row r="41" spans="1:9" ht="13.75" customHeight="1" x14ac:dyDescent="0.25"/>
    <row r="42" spans="1:9" ht="13.75" customHeight="1" x14ac:dyDescent="0.25"/>
    <row r="43" spans="1:9" ht="15" customHeight="1" x14ac:dyDescent="0.3">
      <c r="A43" s="24"/>
      <c r="B43" s="24"/>
      <c r="C43" s="24"/>
      <c r="D43" s="24"/>
      <c r="E43" s="24"/>
      <c r="F43" s="24"/>
      <c r="G43" s="24"/>
      <c r="H43" s="24"/>
      <c r="I43" s="24"/>
    </row>
    <row r="44" spans="1:9" ht="15" customHeight="1" x14ac:dyDescent="0.3">
      <c r="A44" s="24"/>
      <c r="B44" s="24"/>
      <c r="C44" s="24"/>
      <c r="D44" s="24"/>
      <c r="E44" s="24"/>
      <c r="F44" s="24"/>
      <c r="G44" s="24"/>
      <c r="H44" s="24"/>
      <c r="I44" s="24"/>
    </row>
    <row r="45" spans="1:9" ht="15" customHeight="1" x14ac:dyDescent="0.3">
      <c r="A45" s="24"/>
      <c r="B45" s="24"/>
      <c r="C45" s="24"/>
      <c r="D45" s="24"/>
      <c r="E45" s="24"/>
      <c r="F45" s="24"/>
      <c r="G45" s="24"/>
      <c r="H45" s="24"/>
      <c r="I45" s="24"/>
    </row>
    <row r="64" spans="6:6" ht="15" customHeight="1" x14ac:dyDescent="0.3">
      <c r="F64" s="24"/>
    </row>
  </sheetData>
  <mergeCells count="30">
    <mergeCell ref="A16:C16"/>
    <mergeCell ref="D16:E16"/>
    <mergeCell ref="G16:I16"/>
    <mergeCell ref="A18:I18"/>
    <mergeCell ref="A19:I25"/>
    <mergeCell ref="A14:C14"/>
    <mergeCell ref="D14:E14"/>
    <mergeCell ref="G14:I14"/>
    <mergeCell ref="A15:C15"/>
    <mergeCell ref="D15:E15"/>
    <mergeCell ref="G15:I15"/>
    <mergeCell ref="A12:C12"/>
    <mergeCell ref="D12:E12"/>
    <mergeCell ref="G12:I12"/>
    <mergeCell ref="A13:C13"/>
    <mergeCell ref="D13:E13"/>
    <mergeCell ref="G13:I13"/>
    <mergeCell ref="A10:C10"/>
    <mergeCell ref="D10:E10"/>
    <mergeCell ref="G10:I10"/>
    <mergeCell ref="A11:C11"/>
    <mergeCell ref="D11:E11"/>
    <mergeCell ref="G11:I11"/>
    <mergeCell ref="G3:I3"/>
    <mergeCell ref="B5:E5"/>
    <mergeCell ref="D7:E7"/>
    <mergeCell ref="G7:H7"/>
    <mergeCell ref="A9:C9"/>
    <mergeCell ref="D9:E9"/>
    <mergeCell ref="G9:I9"/>
  </mergeCells>
  <pageMargins left="0.75" right="0.75" top="1" bottom="1" header="0.5" footer="0.5"/>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1E635-5A8F-4AFE-8D35-89163ECD4AD8}">
  <sheetPr>
    <tabColor rgb="FF00B050"/>
  </sheetPr>
  <dimension ref="A1:O107"/>
  <sheetViews>
    <sheetView zoomScaleNormal="100" workbookViewId="0">
      <selection activeCell="H51" sqref="H51:J51"/>
    </sheetView>
  </sheetViews>
  <sheetFormatPr defaultRowHeight="15" customHeight="1" x14ac:dyDescent="0.25"/>
  <cols>
    <col min="1" max="1" width="12.26953125" customWidth="1"/>
    <col min="2" max="2" width="11.7265625" customWidth="1"/>
    <col min="3" max="3" width="18.26953125" customWidth="1"/>
    <col min="4" max="4" width="12.54296875" customWidth="1"/>
    <col min="5" max="5" width="3.26953125" customWidth="1"/>
    <col min="6" max="6" width="9.26953125" customWidth="1"/>
    <col min="7" max="7" width="31.54296875" customWidth="1"/>
    <col min="8" max="8" width="9.26953125" customWidth="1"/>
    <col min="9" max="9" width="53.54296875" customWidth="1"/>
    <col min="10" max="10" width="1.7265625" customWidth="1"/>
    <col min="11" max="11" width="10.7265625" customWidth="1"/>
    <col min="12" max="12" width="31.7265625" customWidth="1"/>
  </cols>
  <sheetData>
    <row r="1" spans="1:15" ht="15" customHeight="1" x14ac:dyDescent="0.35">
      <c r="A1" s="2" t="s">
        <v>501</v>
      </c>
      <c r="E1" s="197" t="s">
        <v>497</v>
      </c>
    </row>
    <row r="3" spans="1:15" ht="15.65" customHeight="1" x14ac:dyDescent="0.35">
      <c r="A3" s="120" t="s">
        <v>208</v>
      </c>
    </row>
    <row r="4" spans="1:15" ht="15.65" customHeight="1" x14ac:dyDescent="0.35">
      <c r="A4" s="120"/>
    </row>
    <row r="5" spans="1:15" ht="15" customHeight="1" x14ac:dyDescent="0.3">
      <c r="A5" s="125" t="s">
        <v>209</v>
      </c>
    </row>
    <row r="6" spans="1:15" ht="15" customHeight="1" x14ac:dyDescent="0.3">
      <c r="A6" s="125"/>
    </row>
    <row r="7" spans="1:15" ht="15" customHeight="1" x14ac:dyDescent="0.25">
      <c r="A7" s="80" t="s">
        <v>210</v>
      </c>
    </row>
    <row r="8" spans="1:15" ht="25.5" customHeight="1" x14ac:dyDescent="0.35">
      <c r="A8" s="318" t="s">
        <v>211</v>
      </c>
      <c r="B8" s="319"/>
      <c r="C8" s="318" t="s">
        <v>212</v>
      </c>
      <c r="D8" s="320"/>
      <c r="E8" s="320"/>
      <c r="F8" s="320"/>
      <c r="G8" s="320"/>
      <c r="H8" s="320"/>
      <c r="I8" s="319"/>
      <c r="L8" s="31" t="s">
        <v>2</v>
      </c>
    </row>
    <row r="9" spans="1:15" ht="22.5" customHeight="1" x14ac:dyDescent="0.25">
      <c r="A9" s="321"/>
      <c r="B9" s="322"/>
      <c r="C9" s="323" t="s">
        <v>213</v>
      </c>
      <c r="D9" s="323"/>
      <c r="E9" s="323"/>
      <c r="F9" s="323" t="s">
        <v>214</v>
      </c>
      <c r="G9" s="323"/>
      <c r="H9" s="323"/>
      <c r="I9" s="323"/>
      <c r="L9" s="245" t="s">
        <v>215</v>
      </c>
      <c r="M9" s="245"/>
      <c r="N9" s="245"/>
      <c r="O9" s="245"/>
    </row>
    <row r="10" spans="1:15" ht="22.5" customHeight="1" x14ac:dyDescent="0.25">
      <c r="A10" s="315" t="s">
        <v>216</v>
      </c>
      <c r="B10" s="315"/>
      <c r="C10" s="316">
        <v>0.99970000000000003</v>
      </c>
      <c r="D10" s="316"/>
      <c r="E10" s="316"/>
      <c r="F10" s="316">
        <v>1</v>
      </c>
      <c r="G10" s="316"/>
      <c r="H10" s="316"/>
      <c r="I10" s="316"/>
      <c r="L10" s="245"/>
      <c r="M10" s="245"/>
      <c r="N10" s="245"/>
      <c r="O10" s="245"/>
    </row>
    <row r="11" spans="1:15" ht="22.5" customHeight="1" x14ac:dyDescent="0.25">
      <c r="A11" s="315" t="s">
        <v>217</v>
      </c>
      <c r="B11" s="315"/>
      <c r="C11" s="316">
        <v>1</v>
      </c>
      <c r="D11" s="316"/>
      <c r="E11" s="316"/>
      <c r="F11" s="316">
        <v>1</v>
      </c>
      <c r="G11" s="316"/>
      <c r="H11" s="316"/>
      <c r="I11" s="316"/>
      <c r="L11" s="245"/>
      <c r="M11" s="245"/>
      <c r="N11" s="245"/>
      <c r="O11" s="245"/>
    </row>
    <row r="12" spans="1:15" ht="22.5" customHeight="1" x14ac:dyDescent="0.25">
      <c r="A12" s="315" t="s">
        <v>218</v>
      </c>
      <c r="B12" s="315"/>
      <c r="C12" s="316">
        <v>1</v>
      </c>
      <c r="D12" s="316"/>
      <c r="E12" s="316"/>
      <c r="F12" s="316">
        <v>1</v>
      </c>
      <c r="G12" s="316"/>
      <c r="H12" s="316"/>
      <c r="I12" s="316"/>
      <c r="L12" s="245"/>
      <c r="M12" s="245"/>
      <c r="N12" s="245"/>
      <c r="O12" s="245"/>
    </row>
    <row r="13" spans="1:15" ht="27" customHeight="1" x14ac:dyDescent="0.25">
      <c r="A13" s="315" t="s">
        <v>219</v>
      </c>
      <c r="B13" s="315"/>
      <c r="C13" s="317" t="s">
        <v>482</v>
      </c>
      <c r="D13" s="316"/>
      <c r="E13" s="316"/>
      <c r="F13" s="316">
        <v>0.98899999999999999</v>
      </c>
      <c r="G13" s="316"/>
      <c r="H13" s="316"/>
      <c r="I13" s="316"/>
      <c r="L13" s="245"/>
      <c r="M13" s="245"/>
      <c r="N13" s="245"/>
      <c r="O13" s="245"/>
    </row>
    <row r="14" spans="1:15" ht="22.5" customHeight="1" x14ac:dyDescent="0.25">
      <c r="A14" s="315" t="s">
        <v>220</v>
      </c>
      <c r="B14" s="315"/>
      <c r="C14" s="316">
        <v>0.99790000000000001</v>
      </c>
      <c r="D14" s="316"/>
      <c r="E14" s="316"/>
      <c r="F14" s="316">
        <v>0.99719999999999998</v>
      </c>
      <c r="G14" s="316"/>
      <c r="H14" s="316"/>
      <c r="I14" s="316"/>
      <c r="L14" s="245"/>
      <c r="M14" s="245"/>
      <c r="N14" s="245"/>
      <c r="O14" s="245"/>
    </row>
    <row r="15" spans="1:15" ht="22.5" customHeight="1" x14ac:dyDescent="0.25">
      <c r="A15" s="315" t="s">
        <v>221</v>
      </c>
      <c r="B15" s="315"/>
      <c r="C15" s="316">
        <v>1</v>
      </c>
      <c r="D15" s="316"/>
      <c r="E15" s="316"/>
      <c r="F15" s="316">
        <v>1</v>
      </c>
      <c r="G15" s="316"/>
      <c r="H15" s="316"/>
      <c r="I15" s="316"/>
      <c r="L15" s="245"/>
      <c r="M15" s="245"/>
      <c r="N15" s="245"/>
      <c r="O15" s="245"/>
    </row>
    <row r="16" spans="1:15" ht="22.5" customHeight="1" x14ac:dyDescent="0.25">
      <c r="A16" s="315" t="s">
        <v>222</v>
      </c>
      <c r="B16" s="315"/>
      <c r="C16" s="316" t="s">
        <v>324</v>
      </c>
      <c r="D16" s="316"/>
      <c r="E16" s="316"/>
      <c r="F16" s="316" t="s">
        <v>324</v>
      </c>
      <c r="G16" s="316"/>
      <c r="H16" s="316"/>
      <c r="I16" s="316"/>
      <c r="L16" s="245"/>
      <c r="M16" s="245"/>
      <c r="N16" s="245"/>
      <c r="O16" s="245"/>
    </row>
    <row r="17" spans="1:15" ht="22.5" customHeight="1" x14ac:dyDescent="0.3">
      <c r="A17" s="328"/>
      <c r="B17" s="329"/>
      <c r="C17" s="316">
        <f>AVERAGE(C10:E16)</f>
        <v>0.99952000000000008</v>
      </c>
      <c r="D17" s="316"/>
      <c r="E17" s="316"/>
      <c r="F17" s="316">
        <f>AVERAGE(F10:I16)</f>
        <v>0.99770000000000003</v>
      </c>
      <c r="G17" s="316"/>
      <c r="H17" s="316"/>
      <c r="I17" s="316"/>
      <c r="L17" s="245"/>
      <c r="M17" s="245"/>
      <c r="N17" s="245"/>
      <c r="O17" s="245"/>
    </row>
    <row r="18" spans="1:15" ht="13.75" customHeight="1" x14ac:dyDescent="0.25">
      <c r="L18" s="245"/>
      <c r="M18" s="245"/>
      <c r="N18" s="245"/>
      <c r="O18" s="245"/>
    </row>
    <row r="19" spans="1:15" ht="21.75" customHeight="1" x14ac:dyDescent="0.25">
      <c r="A19" s="330" t="s">
        <v>223</v>
      </c>
      <c r="B19" s="331"/>
      <c r="C19" s="331"/>
      <c r="D19" s="331"/>
      <c r="E19" s="331"/>
      <c r="F19" s="331"/>
      <c r="G19" s="331"/>
      <c r="H19" s="331"/>
      <c r="I19" s="331"/>
      <c r="J19" s="331"/>
      <c r="K19" s="332"/>
    </row>
    <row r="20" spans="1:15" ht="38.25" customHeight="1" x14ac:dyDescent="0.3">
      <c r="A20" s="124" t="s">
        <v>41</v>
      </c>
      <c r="B20" s="324" t="s">
        <v>224</v>
      </c>
      <c r="C20" s="324"/>
      <c r="D20" s="324"/>
      <c r="E20" s="324" t="s">
        <v>225</v>
      </c>
      <c r="F20" s="324"/>
      <c r="G20" s="324"/>
      <c r="H20" s="324" t="s">
        <v>226</v>
      </c>
      <c r="I20" s="324"/>
      <c r="J20" s="324"/>
      <c r="K20" s="126"/>
    </row>
    <row r="21" spans="1:15" s="174" customFormat="1" ht="81.5" customHeight="1" x14ac:dyDescent="0.3">
      <c r="A21" s="172">
        <v>44601</v>
      </c>
      <c r="B21" s="325" t="s">
        <v>227</v>
      </c>
      <c r="C21" s="326"/>
      <c r="D21" s="327"/>
      <c r="E21" s="325" t="s">
        <v>228</v>
      </c>
      <c r="F21" s="326"/>
      <c r="G21" s="327"/>
      <c r="H21" s="325" t="s">
        <v>229</v>
      </c>
      <c r="I21" s="326"/>
      <c r="J21" s="327"/>
      <c r="K21" s="173"/>
    </row>
    <row r="22" spans="1:15" s="174" customFormat="1" ht="59.5" customHeight="1" x14ac:dyDescent="0.3">
      <c r="A22" s="172">
        <v>44602</v>
      </c>
      <c r="B22" s="325" t="s">
        <v>230</v>
      </c>
      <c r="C22" s="326"/>
      <c r="D22" s="327"/>
      <c r="E22" s="325" t="s">
        <v>231</v>
      </c>
      <c r="F22" s="326"/>
      <c r="G22" s="327"/>
      <c r="H22" s="325" t="s">
        <v>232</v>
      </c>
      <c r="I22" s="326"/>
      <c r="J22" s="327"/>
      <c r="K22" s="173"/>
    </row>
    <row r="23" spans="1:15" s="174" customFormat="1" ht="32" customHeight="1" x14ac:dyDescent="0.3">
      <c r="A23" s="172">
        <v>44620</v>
      </c>
      <c r="B23" s="325" t="s">
        <v>233</v>
      </c>
      <c r="C23" s="326"/>
      <c r="D23" s="327"/>
      <c r="E23" s="325" t="s">
        <v>234</v>
      </c>
      <c r="F23" s="326"/>
      <c r="G23" s="327"/>
      <c r="H23" s="325" t="s">
        <v>235</v>
      </c>
      <c r="I23" s="326"/>
      <c r="J23" s="327"/>
      <c r="K23" s="173"/>
    </row>
    <row r="24" spans="1:15" s="174" customFormat="1" ht="72" customHeight="1" x14ac:dyDescent="0.3">
      <c r="A24" s="172">
        <v>44649</v>
      </c>
      <c r="B24" s="325" t="s">
        <v>236</v>
      </c>
      <c r="C24" s="326"/>
      <c r="D24" s="327"/>
      <c r="E24" s="325" t="s">
        <v>237</v>
      </c>
      <c r="F24" s="326"/>
      <c r="G24" s="327"/>
      <c r="H24" s="325" t="s">
        <v>238</v>
      </c>
      <c r="I24" s="326"/>
      <c r="J24" s="327"/>
      <c r="K24" s="173"/>
    </row>
    <row r="25" spans="1:15" s="174" customFormat="1" ht="71.5" customHeight="1" x14ac:dyDescent="0.3">
      <c r="A25" s="172">
        <v>44650</v>
      </c>
      <c r="B25" s="325" t="s">
        <v>236</v>
      </c>
      <c r="C25" s="326"/>
      <c r="D25" s="327"/>
      <c r="E25" s="325" t="s">
        <v>237</v>
      </c>
      <c r="F25" s="326"/>
      <c r="G25" s="327"/>
      <c r="H25" s="325" t="s">
        <v>238</v>
      </c>
      <c r="I25" s="326"/>
      <c r="J25" s="327"/>
      <c r="K25" s="173"/>
    </row>
    <row r="26" spans="1:15" s="174" customFormat="1" ht="56.5" customHeight="1" x14ac:dyDescent="0.3">
      <c r="A26" s="172">
        <v>44675</v>
      </c>
      <c r="B26" s="325" t="s">
        <v>230</v>
      </c>
      <c r="C26" s="326"/>
      <c r="D26" s="327"/>
      <c r="E26" s="325" t="s">
        <v>239</v>
      </c>
      <c r="F26" s="326"/>
      <c r="G26" s="327"/>
      <c r="H26" s="325" t="s">
        <v>232</v>
      </c>
      <c r="I26" s="326"/>
      <c r="J26" s="327"/>
      <c r="K26" s="173"/>
    </row>
    <row r="27" spans="1:15" s="174" customFormat="1" ht="56" customHeight="1" x14ac:dyDescent="0.3">
      <c r="A27" s="172">
        <v>44682</v>
      </c>
      <c r="B27" s="325" t="s">
        <v>236</v>
      </c>
      <c r="C27" s="326"/>
      <c r="D27" s="327"/>
      <c r="E27" s="325" t="s">
        <v>240</v>
      </c>
      <c r="F27" s="326"/>
      <c r="G27" s="327"/>
      <c r="H27" s="325" t="s">
        <v>232</v>
      </c>
      <c r="I27" s="326"/>
      <c r="J27" s="327"/>
      <c r="K27" s="173"/>
    </row>
    <row r="28" spans="1:15" s="174" customFormat="1" ht="57" customHeight="1" x14ac:dyDescent="0.3">
      <c r="A28" s="172">
        <v>44682</v>
      </c>
      <c r="B28" s="325" t="s">
        <v>230</v>
      </c>
      <c r="C28" s="326"/>
      <c r="D28" s="327"/>
      <c r="E28" s="325" t="s">
        <v>240</v>
      </c>
      <c r="F28" s="326"/>
      <c r="G28" s="327"/>
      <c r="H28" s="325" t="s">
        <v>232</v>
      </c>
      <c r="I28" s="326"/>
      <c r="J28" s="327"/>
      <c r="K28" s="173"/>
    </row>
    <row r="29" spans="1:15" s="174" customFormat="1" ht="47.5" customHeight="1" x14ac:dyDescent="0.3">
      <c r="A29" s="172">
        <v>44683</v>
      </c>
      <c r="B29" s="325" t="s">
        <v>241</v>
      </c>
      <c r="C29" s="326"/>
      <c r="D29" s="327"/>
      <c r="E29" s="325" t="s">
        <v>242</v>
      </c>
      <c r="F29" s="326"/>
      <c r="G29" s="327"/>
      <c r="H29" s="325" t="s">
        <v>243</v>
      </c>
      <c r="I29" s="326"/>
      <c r="J29" s="327"/>
      <c r="K29" s="173"/>
    </row>
    <row r="30" spans="1:15" s="174" customFormat="1" ht="122" customHeight="1" x14ac:dyDescent="0.3">
      <c r="A30" s="172">
        <v>44684</v>
      </c>
      <c r="B30" s="325" t="s">
        <v>244</v>
      </c>
      <c r="C30" s="326"/>
      <c r="D30" s="327"/>
      <c r="E30" s="325" t="s">
        <v>245</v>
      </c>
      <c r="F30" s="326"/>
      <c r="G30" s="327"/>
      <c r="H30" s="325" t="s">
        <v>246</v>
      </c>
      <c r="I30" s="326"/>
      <c r="J30" s="327"/>
      <c r="K30" s="173"/>
    </row>
    <row r="31" spans="1:15" s="174" customFormat="1" ht="47" customHeight="1" x14ac:dyDescent="0.3">
      <c r="A31" s="172">
        <v>44684</v>
      </c>
      <c r="B31" s="325" t="s">
        <v>247</v>
      </c>
      <c r="C31" s="326"/>
      <c r="D31" s="327"/>
      <c r="E31" s="325" t="s">
        <v>248</v>
      </c>
      <c r="F31" s="326"/>
      <c r="G31" s="327"/>
      <c r="H31" s="325" t="s">
        <v>249</v>
      </c>
      <c r="I31" s="326"/>
      <c r="J31" s="327"/>
      <c r="K31" s="173"/>
    </row>
    <row r="32" spans="1:15" s="174" customFormat="1" ht="56.5" customHeight="1" x14ac:dyDescent="0.3">
      <c r="A32" s="172">
        <v>44688</v>
      </c>
      <c r="B32" s="325" t="s">
        <v>250</v>
      </c>
      <c r="C32" s="326"/>
      <c r="D32" s="327"/>
      <c r="E32" s="325" t="s">
        <v>248</v>
      </c>
      <c r="F32" s="326"/>
      <c r="G32" s="327"/>
      <c r="H32" s="325" t="s">
        <v>251</v>
      </c>
      <c r="I32" s="326"/>
      <c r="J32" s="327"/>
      <c r="K32" s="173"/>
    </row>
    <row r="33" spans="1:11" s="174" customFormat="1" ht="57" customHeight="1" x14ac:dyDescent="0.3">
      <c r="A33" s="172">
        <v>44693</v>
      </c>
      <c r="B33" s="325" t="s">
        <v>252</v>
      </c>
      <c r="C33" s="326"/>
      <c r="D33" s="327"/>
      <c r="E33" s="325" t="s">
        <v>253</v>
      </c>
      <c r="F33" s="326"/>
      <c r="G33" s="327"/>
      <c r="H33" s="325" t="s">
        <v>254</v>
      </c>
      <c r="I33" s="326"/>
      <c r="J33" s="327"/>
      <c r="K33" s="173"/>
    </row>
    <row r="34" spans="1:11" s="174" customFormat="1" ht="64.5" customHeight="1" x14ac:dyDescent="0.3">
      <c r="A34" s="172">
        <v>44714</v>
      </c>
      <c r="B34" s="325" t="s">
        <v>250</v>
      </c>
      <c r="C34" s="326"/>
      <c r="D34" s="327"/>
      <c r="E34" s="325" t="s">
        <v>255</v>
      </c>
      <c r="F34" s="326"/>
      <c r="G34" s="327"/>
      <c r="H34" s="325" t="s">
        <v>251</v>
      </c>
      <c r="I34" s="326"/>
      <c r="J34" s="327"/>
      <c r="K34" s="173"/>
    </row>
    <row r="35" spans="1:11" s="174" customFormat="1" ht="58.5" customHeight="1" x14ac:dyDescent="0.3">
      <c r="A35" s="172">
        <v>44722</v>
      </c>
      <c r="B35" s="325" t="s">
        <v>250</v>
      </c>
      <c r="C35" s="326"/>
      <c r="D35" s="327"/>
      <c r="E35" s="325" t="s">
        <v>255</v>
      </c>
      <c r="F35" s="326"/>
      <c r="G35" s="327"/>
      <c r="H35" s="325" t="s">
        <v>251</v>
      </c>
      <c r="I35" s="326"/>
      <c r="J35" s="327"/>
      <c r="K35" s="173"/>
    </row>
    <row r="36" spans="1:11" s="174" customFormat="1" ht="58.5" customHeight="1" x14ac:dyDescent="0.3">
      <c r="A36" s="172">
        <v>44730</v>
      </c>
      <c r="B36" s="325" t="s">
        <v>250</v>
      </c>
      <c r="C36" s="326"/>
      <c r="D36" s="327"/>
      <c r="E36" s="325" t="s">
        <v>255</v>
      </c>
      <c r="F36" s="326"/>
      <c r="G36" s="327"/>
      <c r="H36" s="325" t="s">
        <v>251</v>
      </c>
      <c r="I36" s="326"/>
      <c r="J36" s="327"/>
      <c r="K36" s="173"/>
    </row>
    <row r="37" spans="1:11" s="174" customFormat="1" ht="58.5" customHeight="1" x14ac:dyDescent="0.3">
      <c r="A37" s="172">
        <v>44741</v>
      </c>
      <c r="B37" s="325" t="s">
        <v>250</v>
      </c>
      <c r="C37" s="326"/>
      <c r="D37" s="327"/>
      <c r="E37" s="325" t="s">
        <v>255</v>
      </c>
      <c r="F37" s="326"/>
      <c r="G37" s="327"/>
      <c r="H37" s="325" t="s">
        <v>251</v>
      </c>
      <c r="I37" s="326"/>
      <c r="J37" s="327"/>
      <c r="K37" s="173"/>
    </row>
    <row r="38" spans="1:11" s="174" customFormat="1" ht="58.5" customHeight="1" x14ac:dyDescent="0.3">
      <c r="A38" s="172">
        <v>44755</v>
      </c>
      <c r="B38" s="325" t="s">
        <v>236</v>
      </c>
      <c r="C38" s="326"/>
      <c r="D38" s="327"/>
      <c r="E38" s="325" t="s">
        <v>255</v>
      </c>
      <c r="F38" s="326"/>
      <c r="G38" s="327"/>
      <c r="H38" s="325" t="s">
        <v>251</v>
      </c>
      <c r="I38" s="326"/>
      <c r="J38" s="327"/>
      <c r="K38" s="173"/>
    </row>
    <row r="39" spans="1:11" s="174" customFormat="1" ht="58.5" customHeight="1" x14ac:dyDescent="0.3">
      <c r="A39" s="172">
        <v>44758</v>
      </c>
      <c r="B39" s="325" t="s">
        <v>250</v>
      </c>
      <c r="C39" s="326"/>
      <c r="D39" s="327"/>
      <c r="E39" s="325" t="s">
        <v>255</v>
      </c>
      <c r="F39" s="326"/>
      <c r="G39" s="327"/>
      <c r="H39" s="325" t="s">
        <v>251</v>
      </c>
      <c r="I39" s="326"/>
      <c r="J39" s="327"/>
      <c r="K39" s="173"/>
    </row>
    <row r="40" spans="1:11" s="174" customFormat="1" ht="58.5" customHeight="1" x14ac:dyDescent="0.3">
      <c r="A40" s="172">
        <v>44771</v>
      </c>
      <c r="B40" s="325" t="s">
        <v>236</v>
      </c>
      <c r="C40" s="326"/>
      <c r="D40" s="327"/>
      <c r="E40" s="325" t="s">
        <v>255</v>
      </c>
      <c r="F40" s="326"/>
      <c r="G40" s="327"/>
      <c r="H40" s="325" t="s">
        <v>251</v>
      </c>
      <c r="I40" s="326"/>
      <c r="J40" s="327"/>
      <c r="K40" s="173"/>
    </row>
    <row r="41" spans="1:11" s="174" customFormat="1" ht="44" customHeight="1" x14ac:dyDescent="0.3">
      <c r="A41" s="172">
        <v>44781</v>
      </c>
      <c r="B41" s="325" t="s">
        <v>236</v>
      </c>
      <c r="C41" s="326"/>
      <c r="D41" s="327"/>
      <c r="E41" s="325" t="s">
        <v>256</v>
      </c>
      <c r="F41" s="326"/>
      <c r="G41" s="327"/>
      <c r="H41" s="325" t="s">
        <v>257</v>
      </c>
      <c r="I41" s="326"/>
      <c r="J41" s="327"/>
      <c r="K41" s="173"/>
    </row>
    <row r="42" spans="1:11" s="174" customFormat="1" ht="45.5" customHeight="1" x14ac:dyDescent="0.3">
      <c r="A42" s="172">
        <v>44782</v>
      </c>
      <c r="B42" s="325" t="s">
        <v>258</v>
      </c>
      <c r="C42" s="326"/>
      <c r="D42" s="327"/>
      <c r="E42" s="325" t="s">
        <v>256</v>
      </c>
      <c r="F42" s="326"/>
      <c r="G42" s="327"/>
      <c r="H42" s="325" t="s">
        <v>257</v>
      </c>
      <c r="I42" s="326"/>
      <c r="J42" s="327"/>
      <c r="K42" s="173"/>
    </row>
    <row r="43" spans="1:11" s="174" customFormat="1" ht="79" customHeight="1" x14ac:dyDescent="0.3">
      <c r="A43" s="172">
        <v>44797</v>
      </c>
      <c r="B43" s="325" t="s">
        <v>258</v>
      </c>
      <c r="C43" s="326"/>
      <c r="D43" s="327"/>
      <c r="E43" s="325" t="s">
        <v>259</v>
      </c>
      <c r="F43" s="326"/>
      <c r="G43" s="327"/>
      <c r="H43" s="325" t="s">
        <v>260</v>
      </c>
      <c r="I43" s="326"/>
      <c r="J43" s="327"/>
      <c r="K43" s="173"/>
    </row>
    <row r="44" spans="1:11" s="174" customFormat="1" ht="58.5" customHeight="1" x14ac:dyDescent="0.3">
      <c r="A44" s="172">
        <v>44784</v>
      </c>
      <c r="B44" s="325" t="s">
        <v>261</v>
      </c>
      <c r="C44" s="326"/>
      <c r="D44" s="327"/>
      <c r="E44" s="325" t="s">
        <v>255</v>
      </c>
      <c r="F44" s="326"/>
      <c r="G44" s="327"/>
      <c r="H44" s="325" t="s">
        <v>251</v>
      </c>
      <c r="I44" s="326"/>
      <c r="J44" s="327"/>
      <c r="K44" s="173"/>
    </row>
    <row r="45" spans="1:11" s="174" customFormat="1" ht="125.5" customHeight="1" x14ac:dyDescent="0.3">
      <c r="A45" s="172">
        <v>44806</v>
      </c>
      <c r="B45" s="325" t="s">
        <v>262</v>
      </c>
      <c r="C45" s="326"/>
      <c r="D45" s="327"/>
      <c r="E45" s="325" t="s">
        <v>263</v>
      </c>
      <c r="F45" s="326"/>
      <c r="G45" s="327"/>
      <c r="H45" s="325" t="s">
        <v>264</v>
      </c>
      <c r="I45" s="326"/>
      <c r="J45" s="327"/>
      <c r="K45" s="173"/>
    </row>
    <row r="46" spans="1:11" s="174" customFormat="1" ht="60.5" customHeight="1" x14ac:dyDescent="0.3">
      <c r="A46" s="172">
        <v>44814</v>
      </c>
      <c r="B46" s="325" t="s">
        <v>236</v>
      </c>
      <c r="C46" s="326"/>
      <c r="D46" s="327"/>
      <c r="E46" s="325" t="s">
        <v>255</v>
      </c>
      <c r="F46" s="326"/>
      <c r="G46" s="327"/>
      <c r="H46" s="325" t="s">
        <v>251</v>
      </c>
      <c r="I46" s="326"/>
      <c r="J46" s="327"/>
      <c r="K46" s="173"/>
    </row>
    <row r="47" spans="1:11" s="174" customFormat="1" ht="61.5" customHeight="1" x14ac:dyDescent="0.3">
      <c r="A47" s="172">
        <v>44818</v>
      </c>
      <c r="B47" s="325" t="s">
        <v>233</v>
      </c>
      <c r="C47" s="326"/>
      <c r="D47" s="327"/>
      <c r="E47" s="325" t="s">
        <v>265</v>
      </c>
      <c r="F47" s="326"/>
      <c r="G47" s="327"/>
      <c r="H47" s="325" t="s">
        <v>266</v>
      </c>
      <c r="I47" s="326"/>
      <c r="J47" s="327"/>
      <c r="K47" s="173"/>
    </row>
    <row r="48" spans="1:11" s="174" customFormat="1" ht="63" customHeight="1" x14ac:dyDescent="0.3">
      <c r="A48" s="172">
        <v>44876</v>
      </c>
      <c r="B48" s="325" t="s">
        <v>236</v>
      </c>
      <c r="C48" s="326"/>
      <c r="D48" s="327"/>
      <c r="E48" s="325" t="s">
        <v>267</v>
      </c>
      <c r="F48" s="326"/>
      <c r="G48" s="327"/>
      <c r="H48" s="325" t="s">
        <v>268</v>
      </c>
      <c r="I48" s="326"/>
      <c r="J48" s="327"/>
      <c r="K48" s="173"/>
    </row>
    <row r="49" spans="1:11" s="174" customFormat="1" ht="57.5" customHeight="1" x14ac:dyDescent="0.3">
      <c r="A49" s="172">
        <v>44878</v>
      </c>
      <c r="B49" s="325" t="s">
        <v>262</v>
      </c>
      <c r="C49" s="326"/>
      <c r="D49" s="327"/>
      <c r="E49" s="325" t="s">
        <v>269</v>
      </c>
      <c r="F49" s="326"/>
      <c r="G49" s="327"/>
      <c r="H49" s="325" t="s">
        <v>264</v>
      </c>
      <c r="I49" s="326"/>
      <c r="J49" s="327"/>
      <c r="K49" s="173"/>
    </row>
    <row r="50" spans="1:11" s="174" customFormat="1" ht="63" customHeight="1" x14ac:dyDescent="0.3">
      <c r="A50" s="172">
        <v>44882</v>
      </c>
      <c r="B50" s="325" t="s">
        <v>236</v>
      </c>
      <c r="C50" s="326"/>
      <c r="D50" s="327"/>
      <c r="E50" s="325" t="s">
        <v>239</v>
      </c>
      <c r="F50" s="326"/>
      <c r="G50" s="327"/>
      <c r="H50" s="325" t="s">
        <v>251</v>
      </c>
      <c r="I50" s="326"/>
      <c r="J50" s="327"/>
      <c r="K50" s="173"/>
    </row>
    <row r="51" spans="1:11" s="174" customFormat="1" ht="97.5" customHeight="1" x14ac:dyDescent="0.3">
      <c r="A51" s="172">
        <v>44916</v>
      </c>
      <c r="B51" s="325" t="s">
        <v>250</v>
      </c>
      <c r="C51" s="326"/>
      <c r="D51" s="327"/>
      <c r="E51" s="325" t="s">
        <v>270</v>
      </c>
      <c r="F51" s="326"/>
      <c r="G51" s="327"/>
      <c r="H51" s="325"/>
      <c r="I51" s="326"/>
      <c r="J51" s="327"/>
      <c r="K51" s="173"/>
    </row>
    <row r="52" spans="1:11" s="174" customFormat="1" ht="38.5" customHeight="1" x14ac:dyDescent="0.3">
      <c r="A52" s="175"/>
      <c r="B52" s="325"/>
      <c r="C52" s="326"/>
      <c r="D52" s="327"/>
      <c r="E52" s="325"/>
      <c r="F52" s="326"/>
      <c r="G52" s="327"/>
      <c r="H52" s="325"/>
      <c r="I52" s="326"/>
      <c r="J52" s="327"/>
      <c r="K52" s="173"/>
    </row>
    <row r="53" spans="1:11" ht="13.75" customHeight="1" x14ac:dyDescent="0.3">
      <c r="A53" s="11"/>
      <c r="B53" s="333"/>
      <c r="C53" s="334"/>
      <c r="D53" s="335"/>
      <c r="E53" s="333"/>
      <c r="F53" s="334"/>
      <c r="G53" s="335"/>
      <c r="H53" s="333"/>
      <c r="I53" s="334"/>
      <c r="J53" s="335"/>
      <c r="K53" s="126"/>
    </row>
    <row r="54" spans="1:11" ht="58" customHeight="1" x14ac:dyDescent="0.3">
      <c r="A54" s="11"/>
      <c r="B54" s="333"/>
      <c r="C54" s="334"/>
      <c r="D54" s="335"/>
      <c r="E54" s="333"/>
      <c r="F54" s="334"/>
      <c r="G54" s="335"/>
      <c r="H54" s="333"/>
      <c r="I54" s="334"/>
      <c r="J54" s="335"/>
      <c r="K54" s="126"/>
    </row>
    <row r="55" spans="1:11" ht="13.75" customHeight="1" x14ac:dyDescent="0.3">
      <c r="A55" s="11"/>
      <c r="B55" s="333"/>
      <c r="C55" s="334"/>
      <c r="D55" s="335"/>
      <c r="E55" s="333"/>
      <c r="F55" s="334"/>
      <c r="G55" s="335"/>
      <c r="H55" s="333"/>
      <c r="I55" s="334"/>
      <c r="J55" s="335"/>
      <c r="K55" s="126"/>
    </row>
    <row r="56" spans="1:11" ht="13.75" customHeight="1" x14ac:dyDescent="0.3">
      <c r="A56" s="11"/>
      <c r="B56" s="333"/>
      <c r="C56" s="334"/>
      <c r="D56" s="335"/>
      <c r="E56" s="333"/>
      <c r="F56" s="334"/>
      <c r="G56" s="335"/>
      <c r="H56" s="333"/>
      <c r="I56" s="334"/>
      <c r="J56" s="335"/>
      <c r="K56" s="126"/>
    </row>
    <row r="57" spans="1:11" ht="13.75" customHeight="1" x14ac:dyDescent="0.3">
      <c r="A57" s="11"/>
      <c r="B57" s="333"/>
      <c r="C57" s="334"/>
      <c r="D57" s="335"/>
      <c r="E57" s="333"/>
      <c r="F57" s="334"/>
      <c r="G57" s="335"/>
      <c r="H57" s="333"/>
      <c r="I57" s="334"/>
      <c r="J57" s="335"/>
      <c r="K57" s="126"/>
    </row>
    <row r="58" spans="1:11" ht="13.75" customHeight="1" x14ac:dyDescent="0.3">
      <c r="A58" s="11"/>
      <c r="B58" s="333"/>
      <c r="C58" s="334"/>
      <c r="D58" s="335"/>
      <c r="E58" s="333"/>
      <c r="F58" s="334"/>
      <c r="G58" s="335"/>
      <c r="H58" s="333"/>
      <c r="I58" s="334"/>
      <c r="J58" s="335"/>
      <c r="K58" s="126"/>
    </row>
    <row r="59" spans="1:11" ht="13.75" customHeight="1" x14ac:dyDescent="0.3">
      <c r="A59" s="11"/>
      <c r="B59" s="333"/>
      <c r="C59" s="334"/>
      <c r="D59" s="335"/>
      <c r="E59" s="333"/>
      <c r="F59" s="334"/>
      <c r="G59" s="335"/>
      <c r="H59" s="333"/>
      <c r="I59" s="334"/>
      <c r="J59" s="335"/>
      <c r="K59" s="126"/>
    </row>
    <row r="60" spans="1:11" ht="13.75" customHeight="1" x14ac:dyDescent="0.3">
      <c r="A60" s="11"/>
      <c r="B60" s="333"/>
      <c r="C60" s="334"/>
      <c r="D60" s="335"/>
      <c r="E60" s="333"/>
      <c r="F60" s="334"/>
      <c r="G60" s="335"/>
      <c r="H60" s="333"/>
      <c r="I60" s="334"/>
      <c r="J60" s="335"/>
      <c r="K60" s="126"/>
    </row>
    <row r="61" spans="1:11" ht="13.75" customHeight="1" x14ac:dyDescent="0.3">
      <c r="A61" s="11"/>
      <c r="B61" s="333"/>
      <c r="C61" s="334"/>
      <c r="D61" s="335"/>
      <c r="E61" s="333"/>
      <c r="F61" s="334"/>
      <c r="G61" s="335"/>
      <c r="H61" s="333"/>
      <c r="I61" s="334"/>
      <c r="J61" s="335"/>
      <c r="K61" s="126"/>
    </row>
    <row r="62" spans="1:11" ht="13.75" customHeight="1" x14ac:dyDescent="0.3">
      <c r="A62" s="11"/>
      <c r="B62" s="333"/>
      <c r="C62" s="334"/>
      <c r="D62" s="335"/>
      <c r="E62" s="333"/>
      <c r="F62" s="334"/>
      <c r="G62" s="335"/>
      <c r="H62" s="333"/>
      <c r="I62" s="334"/>
      <c r="J62" s="335"/>
      <c r="K62" s="126"/>
    </row>
    <row r="63" spans="1:11" ht="13.75" customHeight="1" x14ac:dyDescent="0.3">
      <c r="A63" s="11"/>
      <c r="B63" s="333"/>
      <c r="C63" s="334"/>
      <c r="D63" s="335"/>
      <c r="E63" s="333"/>
      <c r="F63" s="334"/>
      <c r="G63" s="335"/>
      <c r="H63" s="333"/>
      <c r="I63" s="334"/>
      <c r="J63" s="335"/>
      <c r="K63" s="126"/>
    </row>
    <row r="64" spans="1:11" ht="13.75" customHeight="1" x14ac:dyDescent="0.3">
      <c r="A64" s="11"/>
      <c r="B64" s="333"/>
      <c r="C64" s="334"/>
      <c r="D64" s="335"/>
      <c r="E64" s="333"/>
      <c r="F64" s="334"/>
      <c r="G64" s="335"/>
      <c r="H64" s="333"/>
      <c r="I64" s="334"/>
      <c r="J64" s="335"/>
      <c r="K64" s="126"/>
    </row>
    <row r="65" spans="1:11" ht="13.75" customHeight="1" x14ac:dyDescent="0.3">
      <c r="A65" s="11"/>
      <c r="B65" s="217"/>
      <c r="C65" s="217"/>
      <c r="D65" s="217"/>
      <c r="E65" s="217"/>
      <c r="F65" s="217"/>
      <c r="G65" s="217"/>
      <c r="H65" s="217"/>
      <c r="I65" s="217"/>
      <c r="J65" s="217"/>
      <c r="K65" s="126"/>
    </row>
    <row r="66" spans="1:11" ht="13.75" customHeight="1" x14ac:dyDescent="0.25"/>
    <row r="67" spans="1:11" ht="22.5" customHeight="1" x14ac:dyDescent="0.25">
      <c r="A67" s="330" t="s">
        <v>271</v>
      </c>
      <c r="B67" s="331"/>
      <c r="C67" s="331"/>
      <c r="D67" s="331"/>
      <c r="E67" s="331"/>
      <c r="F67" s="331"/>
      <c r="G67" s="331"/>
      <c r="H67" s="331"/>
      <c r="I67" s="331"/>
      <c r="J67" s="331"/>
      <c r="K67" s="332"/>
    </row>
    <row r="68" spans="1:11" ht="39" customHeight="1" x14ac:dyDescent="0.3">
      <c r="A68" s="124" t="s">
        <v>41</v>
      </c>
      <c r="B68" s="324" t="s">
        <v>272</v>
      </c>
      <c r="C68" s="324"/>
      <c r="D68" s="324"/>
      <c r="E68" s="324" t="s">
        <v>273</v>
      </c>
      <c r="F68" s="324"/>
      <c r="G68" s="324"/>
      <c r="H68" s="324" t="s">
        <v>226</v>
      </c>
      <c r="I68" s="324"/>
      <c r="J68" s="324"/>
      <c r="K68" s="126"/>
    </row>
    <row r="69" spans="1:11" ht="13.75" customHeight="1" x14ac:dyDescent="0.3">
      <c r="A69" s="11"/>
      <c r="B69" s="217"/>
      <c r="C69" s="217"/>
      <c r="D69" s="217"/>
      <c r="E69" s="217"/>
      <c r="F69" s="217"/>
      <c r="G69" s="217"/>
      <c r="H69" s="217"/>
      <c r="I69" s="217"/>
      <c r="J69" s="217"/>
      <c r="K69" s="126"/>
    </row>
    <row r="70" spans="1:11" ht="13.75" customHeight="1" x14ac:dyDescent="0.3">
      <c r="A70" s="11"/>
      <c r="B70" s="217"/>
      <c r="C70" s="217"/>
      <c r="D70" s="217"/>
      <c r="E70" s="217"/>
      <c r="F70" s="217"/>
      <c r="G70" s="217"/>
      <c r="H70" s="217"/>
      <c r="I70" s="217"/>
      <c r="J70" s="217"/>
      <c r="K70" s="126"/>
    </row>
    <row r="71" spans="1:11" ht="14.25" customHeight="1" x14ac:dyDescent="0.3">
      <c r="A71" s="11"/>
      <c r="B71" s="217"/>
      <c r="C71" s="217"/>
      <c r="D71" s="217"/>
      <c r="E71" s="217"/>
      <c r="F71" s="217"/>
      <c r="G71" s="217"/>
      <c r="H71" s="217"/>
      <c r="I71" s="217"/>
      <c r="J71" s="217"/>
      <c r="K71" s="126"/>
    </row>
    <row r="72" spans="1:11" ht="13.75" customHeight="1" x14ac:dyDescent="0.3">
      <c r="A72" s="11"/>
      <c r="B72" s="217"/>
      <c r="C72" s="217"/>
      <c r="D72" s="217"/>
      <c r="E72" s="217"/>
      <c r="F72" s="217"/>
      <c r="G72" s="217"/>
      <c r="H72" s="217"/>
      <c r="I72" s="217"/>
      <c r="J72" s="217"/>
      <c r="K72" s="126"/>
    </row>
    <row r="73" spans="1:11" ht="13.75" customHeight="1" x14ac:dyDescent="0.3">
      <c r="A73" s="11"/>
      <c r="B73" s="217"/>
      <c r="C73" s="217"/>
      <c r="D73" s="217"/>
      <c r="E73" s="217"/>
      <c r="F73" s="217"/>
      <c r="G73" s="217"/>
      <c r="H73" s="217"/>
      <c r="I73" s="217"/>
      <c r="J73" s="217"/>
      <c r="K73" s="126"/>
    </row>
    <row r="74" spans="1:11" ht="29.25" customHeight="1" x14ac:dyDescent="0.3">
      <c r="A74" s="95"/>
      <c r="E74" s="314" t="s">
        <v>274</v>
      </c>
      <c r="F74" s="314"/>
      <c r="G74" s="314"/>
      <c r="H74" s="314"/>
      <c r="I74" s="314"/>
      <c r="J74" s="95"/>
    </row>
    <row r="107" spans="6:6" ht="15" customHeight="1" x14ac:dyDescent="0.3">
      <c r="F107" s="24"/>
    </row>
  </sheetData>
  <mergeCells count="189">
    <mergeCell ref="B57:D57"/>
    <mergeCell ref="E57:G57"/>
    <mergeCell ref="H57:J57"/>
    <mergeCell ref="B55:D55"/>
    <mergeCell ref="E55:G55"/>
    <mergeCell ref="H55:J55"/>
    <mergeCell ref="B56:D56"/>
    <mergeCell ref="E56:G56"/>
    <mergeCell ref="H56:J56"/>
    <mergeCell ref="H53:J53"/>
    <mergeCell ref="B54:D54"/>
    <mergeCell ref="E54:G54"/>
    <mergeCell ref="H54:J54"/>
    <mergeCell ref="E51:G51"/>
    <mergeCell ref="H51:J51"/>
    <mergeCell ref="B52:D52"/>
    <mergeCell ref="E52:G52"/>
    <mergeCell ref="H52:J52"/>
    <mergeCell ref="B51:D51"/>
    <mergeCell ref="B32:D32"/>
    <mergeCell ref="E32:G32"/>
    <mergeCell ref="H32:J32"/>
    <mergeCell ref="B33:D33"/>
    <mergeCell ref="E33:G33"/>
    <mergeCell ref="H33:J33"/>
    <mergeCell ref="B46:D46"/>
    <mergeCell ref="E46:G46"/>
    <mergeCell ref="H46:J46"/>
    <mergeCell ref="B44:D44"/>
    <mergeCell ref="E44:G44"/>
    <mergeCell ref="H44:J44"/>
    <mergeCell ref="B45:D45"/>
    <mergeCell ref="E45:G45"/>
    <mergeCell ref="H45:J45"/>
    <mergeCell ref="B31:D31"/>
    <mergeCell ref="E31:G31"/>
    <mergeCell ref="H31:J31"/>
    <mergeCell ref="B28:D28"/>
    <mergeCell ref="E28:G28"/>
    <mergeCell ref="H28:J28"/>
    <mergeCell ref="B29:D29"/>
    <mergeCell ref="E29:G29"/>
    <mergeCell ref="H29:J29"/>
    <mergeCell ref="E27:G27"/>
    <mergeCell ref="H27:J27"/>
    <mergeCell ref="B24:D24"/>
    <mergeCell ref="E24:G24"/>
    <mergeCell ref="H24:J24"/>
    <mergeCell ref="B25:D25"/>
    <mergeCell ref="E25:G25"/>
    <mergeCell ref="H25:J25"/>
    <mergeCell ref="B30:D30"/>
    <mergeCell ref="E30:G30"/>
    <mergeCell ref="H30:J30"/>
    <mergeCell ref="B22:D22"/>
    <mergeCell ref="E22:G22"/>
    <mergeCell ref="H22:J22"/>
    <mergeCell ref="B23:D23"/>
    <mergeCell ref="E23:G23"/>
    <mergeCell ref="H23:J23"/>
    <mergeCell ref="B38:D38"/>
    <mergeCell ref="E38:G38"/>
    <mergeCell ref="H38:J38"/>
    <mergeCell ref="B36:D36"/>
    <mergeCell ref="E36:G36"/>
    <mergeCell ref="H36:J36"/>
    <mergeCell ref="B37:D37"/>
    <mergeCell ref="E37:G37"/>
    <mergeCell ref="H37:J37"/>
    <mergeCell ref="E34:G34"/>
    <mergeCell ref="H34:J34"/>
    <mergeCell ref="B35:D35"/>
    <mergeCell ref="E35:G35"/>
    <mergeCell ref="H35:J35"/>
    <mergeCell ref="B26:D26"/>
    <mergeCell ref="E26:G26"/>
    <mergeCell ref="H26:J26"/>
    <mergeCell ref="B27:D27"/>
    <mergeCell ref="H60:J60"/>
    <mergeCell ref="B50:D50"/>
    <mergeCell ref="E50:G50"/>
    <mergeCell ref="H50:J50"/>
    <mergeCell ref="B39:D39"/>
    <mergeCell ref="E39:G39"/>
    <mergeCell ref="H39:J39"/>
    <mergeCell ref="B40:D40"/>
    <mergeCell ref="E40:G40"/>
    <mergeCell ref="H40:J40"/>
    <mergeCell ref="B41:D41"/>
    <mergeCell ref="E41:G41"/>
    <mergeCell ref="H41:J41"/>
    <mergeCell ref="B42:D42"/>
    <mergeCell ref="B43:D43"/>
    <mergeCell ref="E43:G43"/>
    <mergeCell ref="H43:J43"/>
    <mergeCell ref="E42:G42"/>
    <mergeCell ref="H42:J42"/>
    <mergeCell ref="B47:D47"/>
    <mergeCell ref="E47:G47"/>
    <mergeCell ref="H47:J47"/>
    <mergeCell ref="B53:D53"/>
    <mergeCell ref="E53:G53"/>
    <mergeCell ref="E62:G62"/>
    <mergeCell ref="H62:J62"/>
    <mergeCell ref="B63:D63"/>
    <mergeCell ref="E63:G63"/>
    <mergeCell ref="H63:J63"/>
    <mergeCell ref="B20:D20"/>
    <mergeCell ref="B61:D61"/>
    <mergeCell ref="E61:G61"/>
    <mergeCell ref="H61:J61"/>
    <mergeCell ref="B34:D34"/>
    <mergeCell ref="B48:D48"/>
    <mergeCell ref="E48:G48"/>
    <mergeCell ref="H48:J48"/>
    <mergeCell ref="B49:D49"/>
    <mergeCell ref="E49:G49"/>
    <mergeCell ref="H49:J49"/>
    <mergeCell ref="B58:D58"/>
    <mergeCell ref="E58:G58"/>
    <mergeCell ref="H58:J58"/>
    <mergeCell ref="B59:D59"/>
    <mergeCell ref="E59:G59"/>
    <mergeCell ref="H59:J59"/>
    <mergeCell ref="B60:D60"/>
    <mergeCell ref="E60:G60"/>
    <mergeCell ref="B70:D70"/>
    <mergeCell ref="E70:G70"/>
    <mergeCell ref="H70:J70"/>
    <mergeCell ref="B71:D71"/>
    <mergeCell ref="E71:G71"/>
    <mergeCell ref="H71:J71"/>
    <mergeCell ref="A67:K67"/>
    <mergeCell ref="A19:K19"/>
    <mergeCell ref="B72:D72"/>
    <mergeCell ref="E72:G72"/>
    <mergeCell ref="H72:J72"/>
    <mergeCell ref="B68:D68"/>
    <mergeCell ref="E68:G68"/>
    <mergeCell ref="H68:J68"/>
    <mergeCell ref="B69:D69"/>
    <mergeCell ref="E69:G69"/>
    <mergeCell ref="H69:J69"/>
    <mergeCell ref="B64:D64"/>
    <mergeCell ref="E64:G64"/>
    <mergeCell ref="H64:J64"/>
    <mergeCell ref="B65:D65"/>
    <mergeCell ref="E65:G65"/>
    <mergeCell ref="H65:J65"/>
    <mergeCell ref="B62:D62"/>
    <mergeCell ref="A8:B8"/>
    <mergeCell ref="C8:I8"/>
    <mergeCell ref="A9:B9"/>
    <mergeCell ref="C9:E9"/>
    <mergeCell ref="F9:I9"/>
    <mergeCell ref="E20:G20"/>
    <mergeCell ref="H20:J20"/>
    <mergeCell ref="B21:D21"/>
    <mergeCell ref="E21:G21"/>
    <mergeCell ref="H21:J21"/>
    <mergeCell ref="C17:E17"/>
    <mergeCell ref="F17:I17"/>
    <mergeCell ref="C16:E16"/>
    <mergeCell ref="F16:I16"/>
    <mergeCell ref="A17:B17"/>
    <mergeCell ref="L9:O18"/>
    <mergeCell ref="E74:I74"/>
    <mergeCell ref="A10:B10"/>
    <mergeCell ref="C10:E10"/>
    <mergeCell ref="F10:I10"/>
    <mergeCell ref="A11:B11"/>
    <mergeCell ref="C11:E11"/>
    <mergeCell ref="F11:I11"/>
    <mergeCell ref="A12:B12"/>
    <mergeCell ref="C12:E12"/>
    <mergeCell ref="F12:I12"/>
    <mergeCell ref="A13:B13"/>
    <mergeCell ref="C13:E13"/>
    <mergeCell ref="F13:I13"/>
    <mergeCell ref="A14:B14"/>
    <mergeCell ref="C14:E14"/>
    <mergeCell ref="F14:I14"/>
    <mergeCell ref="A15:B15"/>
    <mergeCell ref="C15:E15"/>
    <mergeCell ref="F15:I15"/>
    <mergeCell ref="A16:B16"/>
    <mergeCell ref="B73:D73"/>
    <mergeCell ref="E73:G73"/>
    <mergeCell ref="H73:J73"/>
  </mergeCells>
  <pageMargins left="0.75" right="0.75" top="1" bottom="1" header="0.5" footer="0.5"/>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A57F0-3454-413B-8694-684E0537425E}">
  <sheetPr>
    <tabColor rgb="FF7030A0"/>
  </sheetPr>
  <dimension ref="A1:I66"/>
  <sheetViews>
    <sheetView workbookViewId="0"/>
  </sheetViews>
  <sheetFormatPr defaultRowHeight="15" customHeight="1" x14ac:dyDescent="0.25"/>
  <cols>
    <col min="1" max="1" width="9.26953125" customWidth="1"/>
    <col min="2" max="2" width="14.54296875" customWidth="1"/>
    <col min="3" max="8" width="9.26953125" customWidth="1"/>
    <col min="9" max="9" width="11.54296875" customWidth="1"/>
  </cols>
  <sheetData>
    <row r="1" spans="1:9" ht="15" customHeight="1" x14ac:dyDescent="0.35">
      <c r="A1" s="2" t="s">
        <v>501</v>
      </c>
      <c r="E1" s="197" t="s">
        <v>497</v>
      </c>
    </row>
    <row r="3" spans="1:9" ht="15.65" customHeight="1" x14ac:dyDescent="0.35">
      <c r="A3" s="120" t="s">
        <v>200</v>
      </c>
    </row>
    <row r="4" spans="1:9" ht="15.65" customHeight="1" x14ac:dyDescent="0.35">
      <c r="A4" s="32"/>
    </row>
    <row r="5" spans="1:9" ht="13.75" customHeight="1" x14ac:dyDescent="0.25">
      <c r="A5" s="339" t="s">
        <v>201</v>
      </c>
      <c r="B5" s="340"/>
      <c r="C5" s="340"/>
      <c r="D5" s="340"/>
      <c r="E5" s="340"/>
      <c r="F5" s="340"/>
      <c r="G5" s="340"/>
      <c r="H5" s="340"/>
      <c r="I5" s="341"/>
    </row>
    <row r="6" spans="1:9" ht="15.75" customHeight="1" x14ac:dyDescent="0.25">
      <c r="A6" s="342" t="s">
        <v>202</v>
      </c>
      <c r="B6" s="343"/>
      <c r="C6" s="343"/>
      <c r="D6" s="343"/>
      <c r="E6" s="343"/>
      <c r="F6" s="343"/>
      <c r="G6" s="343"/>
      <c r="H6" s="343"/>
      <c r="I6" s="344"/>
    </row>
    <row r="7" spans="1:9" ht="15.75" customHeight="1" x14ac:dyDescent="0.25">
      <c r="A7" s="345"/>
      <c r="B7" s="346"/>
      <c r="C7" s="346"/>
      <c r="D7" s="346"/>
      <c r="E7" s="346"/>
      <c r="F7" s="346"/>
      <c r="G7" s="346"/>
      <c r="H7" s="346"/>
      <c r="I7" s="347"/>
    </row>
    <row r="8" spans="1:9" ht="15.75" customHeight="1" x14ac:dyDescent="0.25">
      <c r="A8" s="345"/>
      <c r="B8" s="346"/>
      <c r="C8" s="346"/>
      <c r="D8" s="346"/>
      <c r="E8" s="346"/>
      <c r="F8" s="346"/>
      <c r="G8" s="346"/>
      <c r="H8" s="346"/>
      <c r="I8" s="347"/>
    </row>
    <row r="9" spans="1:9" ht="15.75" customHeight="1" x14ac:dyDescent="0.25">
      <c r="A9" s="345"/>
      <c r="B9" s="346"/>
      <c r="C9" s="346"/>
      <c r="D9" s="346"/>
      <c r="E9" s="346"/>
      <c r="F9" s="346"/>
      <c r="G9" s="346"/>
      <c r="H9" s="346"/>
      <c r="I9" s="347"/>
    </row>
    <row r="10" spans="1:9" ht="15.75" customHeight="1" x14ac:dyDescent="0.25">
      <c r="A10" s="345"/>
      <c r="B10" s="346"/>
      <c r="C10" s="346"/>
      <c r="D10" s="346"/>
      <c r="E10" s="346"/>
      <c r="F10" s="346"/>
      <c r="G10" s="346"/>
      <c r="H10" s="346"/>
      <c r="I10" s="347"/>
    </row>
    <row r="11" spans="1:9" ht="15.75" customHeight="1" x14ac:dyDescent="0.25">
      <c r="A11" s="345"/>
      <c r="B11" s="346"/>
      <c r="C11" s="346"/>
      <c r="D11" s="346"/>
      <c r="E11" s="346"/>
      <c r="F11" s="346"/>
      <c r="G11" s="346"/>
      <c r="H11" s="346"/>
      <c r="I11" s="347"/>
    </row>
    <row r="12" spans="1:9" ht="15.75" customHeight="1" x14ac:dyDescent="0.25">
      <c r="A12" s="345"/>
      <c r="B12" s="346"/>
      <c r="C12" s="346"/>
      <c r="D12" s="346"/>
      <c r="E12" s="346"/>
      <c r="F12" s="346"/>
      <c r="G12" s="346"/>
      <c r="H12" s="346"/>
      <c r="I12" s="347"/>
    </row>
    <row r="13" spans="1:9" ht="15.75" customHeight="1" x14ac:dyDescent="0.25">
      <c r="A13" s="345"/>
      <c r="B13" s="346"/>
      <c r="C13" s="346"/>
      <c r="D13" s="346"/>
      <c r="E13" s="346"/>
      <c r="F13" s="346"/>
      <c r="G13" s="346"/>
      <c r="H13" s="346"/>
      <c r="I13" s="347"/>
    </row>
    <row r="14" spans="1:9" ht="15.75" customHeight="1" x14ac:dyDescent="0.25">
      <c r="A14" s="348"/>
      <c r="B14" s="349"/>
      <c r="C14" s="349"/>
      <c r="D14" s="349"/>
      <c r="E14" s="349"/>
      <c r="F14" s="349"/>
      <c r="G14" s="349"/>
      <c r="H14" s="349"/>
      <c r="I14" s="350"/>
    </row>
    <row r="15" spans="1:9" ht="13.75" customHeight="1" x14ac:dyDescent="0.25"/>
    <row r="16" spans="1:9" ht="33.75" customHeight="1" x14ac:dyDescent="0.25">
      <c r="A16" s="336" t="s">
        <v>203</v>
      </c>
      <c r="B16" s="337"/>
      <c r="C16" s="337"/>
      <c r="D16" s="337"/>
      <c r="E16" s="337"/>
      <c r="F16" s="337"/>
      <c r="G16" s="337"/>
      <c r="H16" s="337"/>
      <c r="I16" s="338"/>
    </row>
    <row r="17" spans="1:9" ht="15.75" customHeight="1" x14ac:dyDescent="0.25">
      <c r="A17" s="255" t="s">
        <v>204</v>
      </c>
      <c r="B17" s="256"/>
      <c r="C17" s="256"/>
      <c r="D17" s="256"/>
      <c r="E17" s="256"/>
      <c r="F17" s="256"/>
      <c r="G17" s="256"/>
      <c r="H17" s="256"/>
      <c r="I17" s="257"/>
    </row>
    <row r="18" spans="1:9" ht="15.75" customHeight="1" x14ac:dyDescent="0.25">
      <c r="A18" s="258"/>
      <c r="B18" s="259"/>
      <c r="C18" s="259"/>
      <c r="D18" s="259"/>
      <c r="E18" s="259"/>
      <c r="F18" s="259"/>
      <c r="G18" s="259"/>
      <c r="H18" s="259"/>
      <c r="I18" s="260"/>
    </row>
    <row r="19" spans="1:9" ht="15.75" customHeight="1" x14ac:dyDescent="0.25">
      <c r="A19" s="258"/>
      <c r="B19" s="259"/>
      <c r="C19" s="259"/>
      <c r="D19" s="259"/>
      <c r="E19" s="259"/>
      <c r="F19" s="259"/>
      <c r="G19" s="259"/>
      <c r="H19" s="259"/>
      <c r="I19" s="260"/>
    </row>
    <row r="20" spans="1:9" ht="15.75" customHeight="1" x14ac:dyDescent="0.25">
      <c r="A20" s="258"/>
      <c r="B20" s="259"/>
      <c r="C20" s="259"/>
      <c r="D20" s="259"/>
      <c r="E20" s="259"/>
      <c r="F20" s="259"/>
      <c r="G20" s="259"/>
      <c r="H20" s="259"/>
      <c r="I20" s="260"/>
    </row>
    <row r="21" spans="1:9" ht="15.75" customHeight="1" x14ac:dyDescent="0.25">
      <c r="A21" s="258"/>
      <c r="B21" s="259"/>
      <c r="C21" s="259"/>
      <c r="D21" s="259"/>
      <c r="E21" s="259"/>
      <c r="F21" s="259"/>
      <c r="G21" s="259"/>
      <c r="H21" s="259"/>
      <c r="I21" s="260"/>
    </row>
    <row r="22" spans="1:9" ht="15.75" customHeight="1" x14ac:dyDescent="0.25">
      <c r="A22" s="258"/>
      <c r="B22" s="259"/>
      <c r="C22" s="259"/>
      <c r="D22" s="259"/>
      <c r="E22" s="259"/>
      <c r="F22" s="259"/>
      <c r="G22" s="259"/>
      <c r="H22" s="259"/>
      <c r="I22" s="260"/>
    </row>
    <row r="23" spans="1:9" ht="15.75" customHeight="1" x14ac:dyDescent="0.25">
      <c r="A23" s="258"/>
      <c r="B23" s="259"/>
      <c r="C23" s="259"/>
      <c r="D23" s="259"/>
      <c r="E23" s="259"/>
      <c r="F23" s="259"/>
      <c r="G23" s="259"/>
      <c r="H23" s="259"/>
      <c r="I23" s="260"/>
    </row>
    <row r="24" spans="1:9" ht="15.75" customHeight="1" x14ac:dyDescent="0.25">
      <c r="A24" s="258"/>
      <c r="B24" s="259"/>
      <c r="C24" s="259"/>
      <c r="D24" s="259"/>
      <c r="E24" s="259"/>
      <c r="F24" s="259"/>
      <c r="G24" s="259"/>
      <c r="H24" s="259"/>
      <c r="I24" s="260"/>
    </row>
    <row r="25" spans="1:9" ht="15.75" customHeight="1" x14ac:dyDescent="0.25">
      <c r="A25" s="261"/>
      <c r="B25" s="262"/>
      <c r="C25" s="262"/>
      <c r="D25" s="262"/>
      <c r="E25" s="262"/>
      <c r="F25" s="262"/>
      <c r="G25" s="262"/>
      <c r="H25" s="262"/>
      <c r="I25" s="263"/>
    </row>
    <row r="26" spans="1:9" ht="15.65" customHeight="1" x14ac:dyDescent="0.35">
      <c r="A26" s="127"/>
    </row>
    <row r="27" spans="1:9" ht="36.75" customHeight="1" x14ac:dyDescent="0.25">
      <c r="A27" s="336" t="s">
        <v>205</v>
      </c>
      <c r="B27" s="337"/>
      <c r="C27" s="337"/>
      <c r="D27" s="337"/>
      <c r="E27" s="337"/>
      <c r="F27" s="337"/>
      <c r="G27" s="337"/>
      <c r="H27" s="337"/>
      <c r="I27" s="338"/>
    </row>
    <row r="28" spans="1:9" ht="15.75" customHeight="1" x14ac:dyDescent="0.25">
      <c r="A28" s="351"/>
      <c r="B28" s="343"/>
      <c r="C28" s="343"/>
      <c r="D28" s="343"/>
      <c r="E28" s="343"/>
      <c r="F28" s="343"/>
      <c r="G28" s="343"/>
      <c r="H28" s="343"/>
      <c r="I28" s="344"/>
    </row>
    <row r="29" spans="1:9" ht="15.75" customHeight="1" x14ac:dyDescent="0.25">
      <c r="A29" s="345"/>
      <c r="B29" s="346"/>
      <c r="C29" s="346"/>
      <c r="D29" s="346"/>
      <c r="E29" s="346"/>
      <c r="F29" s="346"/>
      <c r="G29" s="346"/>
      <c r="H29" s="346"/>
      <c r="I29" s="347"/>
    </row>
    <row r="30" spans="1:9" ht="15.75" customHeight="1" x14ac:dyDescent="0.25">
      <c r="A30" s="345"/>
      <c r="B30" s="346"/>
      <c r="C30" s="346"/>
      <c r="D30" s="346"/>
      <c r="E30" s="346"/>
      <c r="F30" s="346"/>
      <c r="G30" s="346"/>
      <c r="H30" s="346"/>
      <c r="I30" s="347"/>
    </row>
    <row r="31" spans="1:9" ht="15.75" customHeight="1" x14ac:dyDescent="0.25">
      <c r="A31" s="345"/>
      <c r="B31" s="346"/>
      <c r="C31" s="346"/>
      <c r="D31" s="346"/>
      <c r="E31" s="346"/>
      <c r="F31" s="346"/>
      <c r="G31" s="346"/>
      <c r="H31" s="346"/>
      <c r="I31" s="347"/>
    </row>
    <row r="32" spans="1:9" ht="15.75" customHeight="1" x14ac:dyDescent="0.25">
      <c r="A32" s="345"/>
      <c r="B32" s="346"/>
      <c r="C32" s="346"/>
      <c r="D32" s="346"/>
      <c r="E32" s="346"/>
      <c r="F32" s="346"/>
      <c r="G32" s="346"/>
      <c r="H32" s="346"/>
      <c r="I32" s="347"/>
    </row>
    <row r="33" spans="1:9" ht="15.75" customHeight="1" x14ac:dyDescent="0.25">
      <c r="A33" s="345"/>
      <c r="B33" s="346"/>
      <c r="C33" s="346"/>
      <c r="D33" s="346"/>
      <c r="E33" s="346"/>
      <c r="F33" s="346"/>
      <c r="G33" s="346"/>
      <c r="H33" s="346"/>
      <c r="I33" s="347"/>
    </row>
    <row r="34" spans="1:9" ht="15.75" customHeight="1" x14ac:dyDescent="0.25">
      <c r="A34" s="345"/>
      <c r="B34" s="346"/>
      <c r="C34" s="346"/>
      <c r="D34" s="346"/>
      <c r="E34" s="346"/>
      <c r="F34" s="346"/>
      <c r="G34" s="346"/>
      <c r="H34" s="346"/>
      <c r="I34" s="347"/>
    </row>
    <row r="35" spans="1:9" ht="15.75" customHeight="1" x14ac:dyDescent="0.25">
      <c r="A35" s="345"/>
      <c r="B35" s="346"/>
      <c r="C35" s="346"/>
      <c r="D35" s="346"/>
      <c r="E35" s="346"/>
      <c r="F35" s="346"/>
      <c r="G35" s="346"/>
      <c r="H35" s="346"/>
      <c r="I35" s="347"/>
    </row>
    <row r="36" spans="1:9" ht="15.75" customHeight="1" x14ac:dyDescent="0.25">
      <c r="A36" s="348"/>
      <c r="B36" s="349"/>
      <c r="C36" s="349"/>
      <c r="D36" s="349"/>
      <c r="E36" s="349"/>
      <c r="F36" s="349"/>
      <c r="G36" s="349"/>
      <c r="H36" s="349"/>
      <c r="I36" s="350"/>
    </row>
    <row r="38" spans="1:9" ht="33" customHeight="1" x14ac:dyDescent="0.25">
      <c r="A38" s="336" t="s">
        <v>206</v>
      </c>
      <c r="B38" s="337"/>
      <c r="C38" s="337"/>
      <c r="D38" s="337"/>
      <c r="E38" s="337"/>
      <c r="F38" s="337"/>
      <c r="G38" s="337"/>
      <c r="H38" s="337"/>
      <c r="I38" s="338"/>
    </row>
    <row r="39" spans="1:9" ht="15.75" customHeight="1" x14ac:dyDescent="0.25">
      <c r="A39" s="255" t="s">
        <v>207</v>
      </c>
      <c r="B39" s="256"/>
      <c r="C39" s="256"/>
      <c r="D39" s="256"/>
      <c r="E39" s="256"/>
      <c r="F39" s="256"/>
      <c r="G39" s="256"/>
      <c r="H39" s="256"/>
      <c r="I39" s="257"/>
    </row>
    <row r="40" spans="1:9" ht="15.75" customHeight="1" x14ac:dyDescent="0.25">
      <c r="A40" s="258"/>
      <c r="B40" s="259"/>
      <c r="C40" s="259"/>
      <c r="D40" s="259"/>
      <c r="E40" s="259"/>
      <c r="F40" s="259"/>
      <c r="G40" s="259"/>
      <c r="H40" s="259"/>
      <c r="I40" s="260"/>
    </row>
    <row r="41" spans="1:9" ht="15.75" customHeight="1" x14ac:dyDescent="0.25">
      <c r="A41" s="258"/>
      <c r="B41" s="259"/>
      <c r="C41" s="259"/>
      <c r="D41" s="259"/>
      <c r="E41" s="259"/>
      <c r="F41" s="259"/>
      <c r="G41" s="259"/>
      <c r="H41" s="259"/>
      <c r="I41" s="260"/>
    </row>
    <row r="42" spans="1:9" ht="15.75" customHeight="1" x14ac:dyDescent="0.25">
      <c r="A42" s="258"/>
      <c r="B42" s="259"/>
      <c r="C42" s="259"/>
      <c r="D42" s="259"/>
      <c r="E42" s="259"/>
      <c r="F42" s="259"/>
      <c r="G42" s="259"/>
      <c r="H42" s="259"/>
      <c r="I42" s="260"/>
    </row>
    <row r="43" spans="1:9" ht="15.75" customHeight="1" x14ac:dyDescent="0.25">
      <c r="A43" s="258"/>
      <c r="B43" s="259"/>
      <c r="C43" s="259"/>
      <c r="D43" s="259"/>
      <c r="E43" s="259"/>
      <c r="F43" s="259"/>
      <c r="G43" s="259"/>
      <c r="H43" s="259"/>
      <c r="I43" s="260"/>
    </row>
    <row r="44" spans="1:9" ht="15.75" customHeight="1" x14ac:dyDescent="0.25">
      <c r="A44" s="258"/>
      <c r="B44" s="259"/>
      <c r="C44" s="259"/>
      <c r="D44" s="259"/>
      <c r="E44" s="259"/>
      <c r="F44" s="259"/>
      <c r="G44" s="259"/>
      <c r="H44" s="259"/>
      <c r="I44" s="260"/>
    </row>
    <row r="45" spans="1:9" ht="15.75" customHeight="1" x14ac:dyDescent="0.25">
      <c r="A45" s="258"/>
      <c r="B45" s="259"/>
      <c r="C45" s="259"/>
      <c r="D45" s="259"/>
      <c r="E45" s="259"/>
      <c r="F45" s="259"/>
      <c r="G45" s="259"/>
      <c r="H45" s="259"/>
      <c r="I45" s="260"/>
    </row>
    <row r="46" spans="1:9" ht="15.75" customHeight="1" x14ac:dyDescent="0.25">
      <c r="A46" s="258"/>
      <c r="B46" s="259"/>
      <c r="C46" s="259"/>
      <c r="D46" s="259"/>
      <c r="E46" s="259"/>
      <c r="F46" s="259"/>
      <c r="G46" s="259"/>
      <c r="H46" s="259"/>
      <c r="I46" s="260"/>
    </row>
    <row r="47" spans="1:9" ht="15.75" customHeight="1" x14ac:dyDescent="0.25">
      <c r="A47" s="258"/>
      <c r="B47" s="259"/>
      <c r="C47" s="259"/>
      <c r="D47" s="259"/>
      <c r="E47" s="259"/>
      <c r="F47" s="259"/>
      <c r="G47" s="259"/>
      <c r="H47" s="259"/>
      <c r="I47" s="260"/>
    </row>
    <row r="48" spans="1:9" ht="15" customHeight="1" x14ac:dyDescent="0.25">
      <c r="A48" s="261"/>
      <c r="B48" s="262"/>
      <c r="C48" s="262"/>
      <c r="D48" s="262"/>
      <c r="E48" s="262"/>
      <c r="F48" s="262"/>
      <c r="G48" s="262"/>
      <c r="H48" s="262"/>
      <c r="I48" s="263"/>
    </row>
    <row r="66" spans="6:6" ht="15" customHeight="1" x14ac:dyDescent="0.3">
      <c r="F66" s="24"/>
    </row>
  </sheetData>
  <mergeCells count="8">
    <mergeCell ref="A38:I38"/>
    <mergeCell ref="A39:I48"/>
    <mergeCell ref="A5:I5"/>
    <mergeCell ref="A6:I14"/>
    <mergeCell ref="A16:I16"/>
    <mergeCell ref="A17:I25"/>
    <mergeCell ref="A27:I27"/>
    <mergeCell ref="A28:I36"/>
  </mergeCells>
  <pageMargins left="0.75" right="0.75" top="1" bottom="1" header="0.5" footer="0.5"/>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43fd4903-c159-4fdd-8982-821df77a7f54">
      <UserInfo>
        <DisplayName/>
        <AccountId xsi:nil="true"/>
        <AccountType/>
      </UserInfo>
    </SharedWithUsers>
    <lcf76f155ced4ddcb4097134ff3c332f xmlns="53450501-1a0e-4a53-8174-bc455ed51ff2">
      <Terms xmlns="http://schemas.microsoft.com/office/infopath/2007/PartnerControls"/>
    </lcf76f155ced4ddcb4097134ff3c332f>
    <TaxCatchAll xmlns="43fd4903-c159-4fdd-8982-821df77a7f54" xsi:nil="true"/>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9A39B401429E546AACEAD020A89065F" ma:contentTypeVersion="18" ma:contentTypeDescription="Create a new document." ma:contentTypeScope="" ma:versionID="6413b589b3ccfee34a678edf3e626721">
  <xsd:schema xmlns:xsd="http://www.w3.org/2001/XMLSchema" xmlns:xs="http://www.w3.org/2001/XMLSchema" xmlns:p="http://schemas.microsoft.com/office/2006/metadata/properties" xmlns:ns1="http://schemas.microsoft.com/sharepoint/v3" xmlns:ns2="53450501-1a0e-4a53-8174-bc455ed51ff2" xmlns:ns3="43fd4903-c159-4fdd-8982-821df77a7f54" targetNamespace="http://schemas.microsoft.com/office/2006/metadata/properties" ma:root="true" ma:fieldsID="3c2be63277f5f5adef36fb2d92a62f3e" ns1:_="" ns2:_="" ns3:_="">
    <xsd:import namespace="http://schemas.microsoft.com/sharepoint/v3"/>
    <xsd:import namespace="53450501-1a0e-4a53-8174-bc455ed51ff2"/>
    <xsd:import namespace="43fd4903-c159-4fdd-8982-821df77a7f5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3450501-1a0e-4a53-8174-bc455ed51f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a574dc5f-52ae-42a9-9c22-c50500f2ad5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3fd4903-c159-4fdd-8982-821df77a7f5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3476d9dc-1581-43ae-be61-41ae72d76604}" ma:internalName="TaxCatchAll" ma:showField="CatchAllData" ma:web="43fd4903-c159-4fdd-8982-821df77a7f5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886008-04D6-426D-9643-7FFB0FBE2B25}">
  <ds:schemaRefs>
    <ds:schemaRef ds:uri="http://schemas.microsoft.com/sharepoint/v3/contenttype/forms"/>
  </ds:schemaRefs>
</ds:datastoreItem>
</file>

<file path=customXml/itemProps2.xml><?xml version="1.0" encoding="utf-8"?>
<ds:datastoreItem xmlns:ds="http://schemas.openxmlformats.org/officeDocument/2006/customXml" ds:itemID="{D0D20C91-73B4-44E0-B22A-5067C5614C6D}">
  <ds:schemaRefs>
    <ds:schemaRef ds:uri="http://schemas.microsoft.com/office/2006/metadata/properties"/>
    <ds:schemaRef ds:uri="http://schemas.microsoft.com/office/infopath/2007/PartnerControls"/>
    <ds:schemaRef ds:uri="43fd4903-c159-4fdd-8982-821df77a7f54"/>
    <ds:schemaRef ds:uri="53450501-1a0e-4a53-8174-bc455ed51ff2"/>
    <ds:schemaRef ds:uri="http://schemas.microsoft.com/sharepoint/v3"/>
  </ds:schemaRefs>
</ds:datastoreItem>
</file>

<file path=customXml/itemProps3.xml><?xml version="1.0" encoding="utf-8"?>
<ds:datastoreItem xmlns:ds="http://schemas.openxmlformats.org/officeDocument/2006/customXml" ds:itemID="{33189B9C-F2B3-48BF-A065-8EA80BFFEA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3450501-1a0e-4a53-8174-bc455ed51ff2"/>
    <ds:schemaRef ds:uri="43fd4903-c159-4fdd-8982-821df77a7f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Cover Page</vt:lpstr>
      <vt:lpstr>Contents</vt:lpstr>
      <vt:lpstr>Facility Info</vt:lpstr>
      <vt:lpstr>Operational Data</vt:lpstr>
      <vt:lpstr>Operational Summary</vt:lpstr>
      <vt:lpstr>Perf. Form 1</vt:lpstr>
      <vt:lpstr>Energy Form 1</vt:lpstr>
      <vt:lpstr>Permit Compliance</vt:lpstr>
      <vt:lpstr>Improvements</vt:lpstr>
      <vt:lpstr>Public Liasion</vt:lpstr>
      <vt:lpstr>CO2 N2O</vt:lpstr>
      <vt:lpstr>Residue Quality </vt:lpstr>
      <vt:lpstr>Water</vt:lpstr>
      <vt:lpstr>Air (periodic)</vt:lpstr>
      <vt:lpstr>Air (CEMS)</vt:lpstr>
      <vt:lpstr>HCl</vt:lpstr>
      <vt:lpstr>SO2</vt:lpstr>
      <vt:lpstr>NOx</vt:lpstr>
      <vt:lpstr>TOC</vt:lpstr>
      <vt:lpstr>Particulates</vt:lpstr>
      <vt:lpstr>CO 95% 10 min</vt:lpstr>
      <vt:lpstr>NH3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Amani Jemal</dc:creator>
  <cp:keywords/>
  <dc:description/>
  <cp:lastModifiedBy>NLWA</cp:lastModifiedBy>
  <cp:revision/>
  <dcterms:created xsi:type="dcterms:W3CDTF">2022-12-06T14:15:35Z</dcterms:created>
  <dcterms:modified xsi:type="dcterms:W3CDTF">2023-03-10T19:05:26Z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ies>
</file>